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844" activeTab="8"/>
  </bookViews>
  <sheets>
    <sheet name="Sheet1" sheetId="1" r:id="rId1"/>
    <sheet name="1 Tien do NN" sheetId="2" r:id="rId2"/>
    <sheet name="2. IIP" sheetId="3" r:id="rId3"/>
    <sheet name="3. SPCN chủ yếu" sheetId="4" r:id="rId4"/>
    <sheet name="4. Chỉ số lao động" sheetId="5" r:id="rId5"/>
    <sheet name="5. VDT" sheetId="6" r:id="rId6"/>
    <sheet name="6. NH" sheetId="7" r:id="rId7"/>
    <sheet name="7. Tongmucbanle_HHDV" sheetId="8" r:id="rId8"/>
    <sheet name="8. Tổng mức bl" sheetId="9" r:id="rId9"/>
    <sheet name="9. Luu tru an uong" sheetId="10" r:id="rId10"/>
    <sheet name="10. Xuatkhau" sheetId="11" r:id="rId11"/>
    <sheet name="11. Nhapkhau" sheetId="12" r:id="rId12"/>
    <sheet name="12. Chi so gia" sheetId="13" r:id="rId13"/>
    <sheet name="13. Doanh thu VT" sheetId="14" r:id="rId14"/>
    <sheet name="14. Vantai" sheetId="15" r:id="rId15"/>
    <sheet name="15. Tai nan GThong" sheetId="16" r:id="rId16"/>
  </sheets>
  <externalReferences>
    <externalReference r:id="rId19"/>
  </externalReferences>
  <definedNames>
    <definedName name="_Fill" hidden="1">#REF!</definedName>
    <definedName name="nhan">#REF!</definedName>
  </definedNames>
  <calcPr fullCalcOnLoad="1"/>
</workbook>
</file>

<file path=xl/comments16.xml><?xml version="1.0" encoding="utf-8"?>
<comments xmlns="http://schemas.openxmlformats.org/spreadsheetml/2006/main">
  <authors>
    <author>Administrator</author>
  </authors>
  <commentList>
    <comment ref="I6" authorId="0">
      <text>
        <r>
          <rPr>
            <b/>
            <sz val="9"/>
            <rFont val="Tahoma"/>
            <family val="2"/>
          </rPr>
          <t>Administrator:</t>
        </r>
        <r>
          <rPr>
            <sz val="9"/>
            <rFont val="Tahoma"/>
            <family val="2"/>
          </rPr>
          <t xml:space="preserve">
đổi số so với bc t1/2022 lưu vì tháng 10 ban ATGT cập nhật lại số</t>
        </r>
      </text>
    </comment>
  </commentList>
</comments>
</file>

<file path=xl/sharedStrings.xml><?xml version="1.0" encoding="utf-8"?>
<sst xmlns="http://schemas.openxmlformats.org/spreadsheetml/2006/main" count="528" uniqueCount="353">
  <si>
    <t>Tấn</t>
  </si>
  <si>
    <t>TỔNG SỐ</t>
  </si>
  <si>
    <t>TỔNG TRỊ GIÁ</t>
  </si>
  <si>
    <t>Thực hiện</t>
  </si>
  <si>
    <t>Bia đóng chai</t>
  </si>
  <si>
    <t>Tấm lợp bằng kim loại</t>
  </si>
  <si>
    <t>Điện sản xuất</t>
  </si>
  <si>
    <t>Điện thương phẩm</t>
  </si>
  <si>
    <t>Hàng hoá khác</t>
  </si>
  <si>
    <t>Hàng thuỷ sản</t>
  </si>
  <si>
    <t>Gạo</t>
  </si>
  <si>
    <t>Giày dép các loại</t>
  </si>
  <si>
    <t>Dung dịch đạm huyết thanh</t>
  </si>
  <si>
    <t>Đá ốp lát</t>
  </si>
  <si>
    <t>Cấu kiện nhà lắp sẵn bằng kim loại</t>
  </si>
  <si>
    <t>Tôm đông lạnh</t>
  </si>
  <si>
    <t>Phân theo ngành kinh tế</t>
  </si>
  <si>
    <t>Lít</t>
  </si>
  <si>
    <t>Chiếc</t>
  </si>
  <si>
    <t>Nước uống được</t>
  </si>
  <si>
    <t>Phân theo loại hình kinh tế</t>
  </si>
  <si>
    <t>Nhà nước</t>
  </si>
  <si>
    <t>Ngoài Nhà nước</t>
  </si>
  <si>
    <t xml:space="preserve">     Tập thể</t>
  </si>
  <si>
    <t xml:space="preserve">     Tư nhân</t>
  </si>
  <si>
    <t xml:space="preserve">     Cá thể</t>
  </si>
  <si>
    <t>Khu vực có vốn đầu tư nước ngoài</t>
  </si>
  <si>
    <t>Thương nghiệp</t>
  </si>
  <si>
    <t>Dịch vụ</t>
  </si>
  <si>
    <t>Đơn vị tính: %</t>
  </si>
  <si>
    <t>B. Khai khoáng</t>
  </si>
  <si>
    <t>07. Khai thác quặng kim loại</t>
  </si>
  <si>
    <t>08. Khai khoáng khác</t>
  </si>
  <si>
    <t>C. Công nghiệp chế biến, chế tạo</t>
  </si>
  <si>
    <t>10. Sản xuất chế biến thực phẩm</t>
  </si>
  <si>
    <t>11. Sản xuất đồ uống</t>
  </si>
  <si>
    <t>14. Sản xuất trang phục</t>
  </si>
  <si>
    <t>16. Chế biến gỗ và sản xuất sản phẩm từ gỗ, tre, nứa (trừ giường, tủ, bàn, ghế); sản xuất sản phẩm từ rơm, rạ và vật liệu tết bện</t>
  </si>
  <si>
    <t>17. Sản xuất giấy và sản phẩm từ giấy</t>
  </si>
  <si>
    <t>21. Sản xuất thuốc, hóa dược và dược liệu</t>
  </si>
  <si>
    <t>23. Sản xuất sản phẩm từ khoáng phi kim loại khác</t>
  </si>
  <si>
    <t>25. Sản xuất sản phẩm từ kim loại đúc sẵn (trừ máy móc, thiết bị)</t>
  </si>
  <si>
    <t>31. Sản xuất giường, tủ, bàn ghế</t>
  </si>
  <si>
    <t>D. Sản xuất và phân phối điện, khí đốt, nước nóng, hơi nước và điều hòa không khí</t>
  </si>
  <si>
    <t>35. Sản xuất và phân phối điện, khí đốt, nước nóng, hơi nước và điều hòa không khí</t>
  </si>
  <si>
    <t xml:space="preserve">E. Cung cấp nước, quản lý và xử lý rác thải, nước thải </t>
  </si>
  <si>
    <t>36. Khai thác, xử lý và cung cấp nước</t>
  </si>
  <si>
    <t>38. Hoạt động thu gom, xử lý và tiêu hủy rác thải; tái chế phế liệu</t>
  </si>
  <si>
    <t>Đơn vị
tính</t>
  </si>
  <si>
    <t>Vụ</t>
  </si>
  <si>
    <t>Người</t>
  </si>
  <si>
    <t xml:space="preserve">     Hàng ăn và dịch vụ ăn uống</t>
  </si>
  <si>
    <r>
      <t xml:space="preserve">         </t>
    </r>
    <r>
      <rPr>
        <i/>
        <sz val="10"/>
        <rFont val="Arial"/>
        <family val="2"/>
      </rPr>
      <t>Trong đó:</t>
    </r>
  </si>
  <si>
    <t xml:space="preserve">                        Lương thực</t>
  </si>
  <si>
    <t xml:space="preserve">                        Thực phẩm</t>
  </si>
  <si>
    <t xml:space="preserve">                        Ăn uống ngoài gia đình</t>
  </si>
  <si>
    <t xml:space="preserve">     Đồ uống và thuốc lá</t>
  </si>
  <si>
    <t xml:space="preserve">     Nhà ở, điện, nuớc, chất đốt và VLXD</t>
  </si>
  <si>
    <t xml:space="preserve">     Thiết bị và đồ dùng gia đình</t>
  </si>
  <si>
    <t xml:space="preserve">     Thuốc và dịch vụ y tế</t>
  </si>
  <si>
    <t xml:space="preserve">     Giao thông</t>
  </si>
  <si>
    <t xml:space="preserve">     Bưu chính viễn thông</t>
  </si>
  <si>
    <t xml:space="preserve">     Giáo dục</t>
  </si>
  <si>
    <t xml:space="preserve">     Văn hoá, giải trí và du lịch</t>
  </si>
  <si>
    <t xml:space="preserve">     Hàng hoá và dịch vụ khác</t>
  </si>
  <si>
    <t>2. CHỈ SỐ GIÁ VÀNG</t>
  </si>
  <si>
    <t>3. CHỈ SỐ GIÁ ĐÔ LA MỸ</t>
  </si>
  <si>
    <t>Khách sạn, nhà hàng</t>
  </si>
  <si>
    <t>"</t>
  </si>
  <si>
    <t>TOÀN NGÀNH</t>
  </si>
  <si>
    <r>
      <t xml:space="preserve">Cơ cấu
</t>
    </r>
    <r>
      <rPr>
        <b/>
        <i/>
        <sz val="10"/>
        <rFont val="Arial"/>
        <family val="2"/>
      </rPr>
      <t>(%)</t>
    </r>
  </si>
  <si>
    <t>Giá trị</t>
  </si>
  <si>
    <t>Quặng và khoáng sản khác</t>
  </si>
  <si>
    <t>Gỗ</t>
  </si>
  <si>
    <t>Sản phẩm từ sắt thép</t>
  </si>
  <si>
    <t xml:space="preserve">   Máy móc thiết bị và dụng cụ phụ tùng</t>
  </si>
  <si>
    <t xml:space="preserve">   Gỗ và sản phẩm từ gỗ</t>
  </si>
  <si>
    <t xml:space="preserve">   Vải các loại</t>
  </si>
  <si>
    <t>Tháng trước</t>
  </si>
  <si>
    <t>Du lịch lữ hành</t>
  </si>
  <si>
    <t>-</t>
  </si>
  <si>
    <t>Lương thực, thực phẩm</t>
  </si>
  <si>
    <t>Hàng may mặc</t>
  </si>
  <si>
    <t>Đồ dùng, dụng cụ, trang thiết bị gia đình</t>
  </si>
  <si>
    <t>Vật phẩm, văn hóa, giáo dục</t>
  </si>
  <si>
    <t>Gỗ và vật liệu xây dựng</t>
  </si>
  <si>
    <t>Ô tô các loại</t>
  </si>
  <si>
    <t>Phương tiện đi lại (kể cả phụ tùng)</t>
  </si>
  <si>
    <t>Xăng, dầu các loại</t>
  </si>
  <si>
    <t>Nhiên liệu khác (trừ xăng dầu)</t>
  </si>
  <si>
    <t>Đá quý, kim loại quý và sản phẩm</t>
  </si>
  <si>
    <t>Hàng hóa khác</t>
  </si>
  <si>
    <t>SC ô tô, mô tô, xe máy và xe có động cơ khác</t>
  </si>
  <si>
    <t>Sắn và các sản phẩm từ sắn</t>
  </si>
  <si>
    <t>Sản phẩm từ chất dẻo</t>
  </si>
  <si>
    <t>Sản phẩm gỗ</t>
  </si>
  <si>
    <t>Hàng dệt, may</t>
  </si>
  <si>
    <t>Thức ăn gia súc và nguyên liệu</t>
  </si>
  <si>
    <t>Nguyên phụ liệu dược phẩm</t>
  </si>
  <si>
    <t>Nguyên phụ liệu dệt, may, da, giày</t>
  </si>
  <si>
    <t>Máy móc thiết bị và dụng cụ phụ tùng</t>
  </si>
  <si>
    <t xml:space="preserve">     May mặc, mũ nón, giày dép</t>
  </si>
  <si>
    <t>1. Tai nạn giao thông</t>
  </si>
  <si>
    <t>Số vụ tai nạn giao thông</t>
  </si>
  <si>
    <t>Số người chết</t>
  </si>
  <si>
    <t>Số người bị thương</t>
  </si>
  <si>
    <t>Triệu đồng</t>
  </si>
  <si>
    <t>Số vụ vi phạm đã phát hiện</t>
  </si>
  <si>
    <t>Số vụ đã xử lý</t>
  </si>
  <si>
    <t>Số tiền xử phạt</t>
  </si>
  <si>
    <t>Sắt thép và sản phẩm từ sắt thép</t>
  </si>
  <si>
    <t>Dịch vụ lưu trú</t>
  </si>
  <si>
    <t>Dịch vụ ăn uống</t>
  </si>
  <si>
    <t>Vận tải hành khách</t>
  </si>
  <si>
    <t>Đường bộ</t>
  </si>
  <si>
    <t>Đường sắt</t>
  </si>
  <si>
    <t>Đường thủy</t>
  </si>
  <si>
    <t>Đường hàng không</t>
  </si>
  <si>
    <t>Vận tải hàng hóa</t>
  </si>
  <si>
    <t>Dịch vụ hỗ trợ vận tải</t>
  </si>
  <si>
    <t>13. Dệt</t>
  </si>
  <si>
    <t>15. Sản xuất da và các sản phẩm có liên quan</t>
  </si>
  <si>
    <t>18. In, sao chép bản ghi các loại</t>
  </si>
  <si>
    <t>20. Sản xuất hóa chất và sản phẩm hóa chất</t>
  </si>
  <si>
    <t>22. Sản xuất sản phẩm từ cao su và plastic</t>
  </si>
  <si>
    <t>24. Sản xuất kim loại</t>
  </si>
  <si>
    <t>27. Sản xuất thiết bị điện</t>
  </si>
  <si>
    <t>28. Sản xuất máy móc, thiết bị chưa được phân vào đâu</t>
  </si>
  <si>
    <t>30. Sản xuất phương tiện vận tải khác</t>
  </si>
  <si>
    <t>32. Công nghiệp chế biến, chế tạo khác</t>
  </si>
  <si>
    <t>33. Sửa chữa, bảo dưỡng và lắp đặt máy móc và thiết bị</t>
  </si>
  <si>
    <t>Sữa và kem chưa cô đặc</t>
  </si>
  <si>
    <t>1000 lít</t>
  </si>
  <si>
    <t>Tinh bột sắn</t>
  </si>
  <si>
    <t>1000 cái</t>
  </si>
  <si>
    <t>1000 đôi</t>
  </si>
  <si>
    <t>Triệu trang</t>
  </si>
  <si>
    <t>Ôxy</t>
  </si>
  <si>
    <t>Dược phẩm khác chưa được phân vào đâu</t>
  </si>
  <si>
    <t>Kg</t>
  </si>
  <si>
    <t>1000 viên</t>
  </si>
  <si>
    <t>Cái</t>
  </si>
  <si>
    <t>Ghế khác có khung bằng gỗ</t>
  </si>
  <si>
    <t>1. Tổng nguồn vốn huy động</t>
  </si>
  <si>
    <t>2. Tổng dư nợ cho vay</t>
  </si>
  <si>
    <t>Thuốc nước để tiêm</t>
  </si>
  <si>
    <t>Thực hiện kỳ này</t>
  </si>
  <si>
    <t>cùng kỳ</t>
  </si>
  <si>
    <t>năm trước</t>
  </si>
  <si>
    <t>so với cùng kỳ</t>
  </si>
  <si>
    <t>kỳ này</t>
  </si>
  <si>
    <t>Ước tính</t>
  </si>
  <si>
    <t>năm</t>
  </si>
  <si>
    <r>
      <t xml:space="preserve">so với </t>
    </r>
    <r>
      <rPr>
        <b/>
        <i/>
        <sz val="10"/>
        <rFont val="Arial"/>
        <family val="2"/>
      </rPr>
      <t>(%)</t>
    </r>
  </si>
  <si>
    <t>Công nghiệp chế biến, chế tạo</t>
  </si>
  <si>
    <t>Sản xuất chế biến thực phẩm</t>
  </si>
  <si>
    <t>Sản xuất đồ uống</t>
  </si>
  <si>
    <t>Dệt</t>
  </si>
  <si>
    <t>Sản xuất trang phục</t>
  </si>
  <si>
    <t>Sản xuất da và các sản phẩm có liên quan</t>
  </si>
  <si>
    <t>Sản xuất giấy và sản phẩm từ giấy</t>
  </si>
  <si>
    <t>In, sao chép bản ghi các loại</t>
  </si>
  <si>
    <t>Sản xuất hoá chất và sản phẩm hoá chất</t>
  </si>
  <si>
    <t>Sản xuất thuốc, hoá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</si>
  <si>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</si>
  <si>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</si>
  <si>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</si>
  <si>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</si>
  <si>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thiết bị điện</t>
  </si>
  <si>
    <t>Sản xuất máy móc, thiết bị chưa được phân vào đâu</t>
  </si>
  <si>
    <t>Sản xuất giường, tủ, bàn, ghế</t>
  </si>
  <si>
    <t>Phân theo ngành công nghiệp cấp I</t>
  </si>
  <si>
    <t>Khai khoáng</t>
  </si>
  <si>
    <t>Sản xuất và phân phối điện, khí đốt, nước nóng, hơi nước
và điều hòa không khí</t>
  </si>
  <si>
    <t>Cung cấp nước, hoạt động quản lý và xử lý rác thải, nước thải</t>
  </si>
  <si>
    <t>Phân theo ngành công nghiệp cấp II</t>
  </si>
  <si>
    <t>Khai thác quặng kim loại</t>
  </si>
  <si>
    <t>Khai khoáng khác</t>
  </si>
  <si>
    <t>Sản xuất phương tiện vận tải khác</t>
  </si>
  <si>
    <t>Khai thác, xử lý và cung cấp nước</t>
  </si>
  <si>
    <t>Hoạt động thu gom, xử lý và tiêu huỷ rác thải; tái chế phế liệu</t>
  </si>
  <si>
    <t>Phân theo loại hình doanh nghiệp</t>
  </si>
  <si>
    <t>Doanh nghiệp Nhà nước</t>
  </si>
  <si>
    <t>Doanh nghiệp ngoài Nhà nước</t>
  </si>
  <si>
    <t>Doanh nghiệp có vốn đầu tư nước ngoài</t>
  </si>
  <si>
    <t xml:space="preserve">*Ghi chú: </t>
  </si>
  <si>
    <t>Ống tuýp, ống dẫn và ống vòi loại cứng</t>
  </si>
  <si>
    <t>Đơn vị tính: Triệu đồng</t>
  </si>
  <si>
    <t>Đơn vị tính: Tỷ đồng</t>
  </si>
  <si>
    <t>Đơn vị tính:  Triệu đồng</t>
  </si>
  <si>
    <t>Kinh tế Nhà nước</t>
  </si>
  <si>
    <t>Kinh tế tư nhân</t>
  </si>
  <si>
    <t>Kinh tế có vốn đầu tư nước ngoài</t>
  </si>
  <si>
    <t>so với</t>
  </si>
  <si>
    <t xml:space="preserve">   Phân bón</t>
  </si>
  <si>
    <t xml:space="preserve"> </t>
  </si>
  <si>
    <t xml:space="preserve">    Cây ngô</t>
  </si>
  <si>
    <t xml:space="preserve">    Cây lạc</t>
  </si>
  <si>
    <t xml:space="preserve">    Rau các loại</t>
  </si>
  <si>
    <t xml:space="preserve">    Đậu các loại</t>
  </si>
  <si>
    <t xml:space="preserve">Ước tính </t>
  </si>
  <si>
    <t>Vốn ngân sách Nhà nước cấp tỉnh</t>
  </si>
  <si>
    <t xml:space="preserve">  - Vốn cân đối ngân sách tỉnh</t>
  </si>
  <si>
    <t xml:space="preserve">     Trong đó: Thu từ quỹ sử dụng đất</t>
  </si>
  <si>
    <t xml:space="preserve">  - Vốn Trung ương hỗ trợ đầu tư theo mục tiêu</t>
  </si>
  <si>
    <t xml:space="preserve">  - Vốn nước ngoài (ODA)</t>
  </si>
  <si>
    <t xml:space="preserve">  - Xổ số kiến thiết</t>
  </si>
  <si>
    <t xml:space="preserve">  - Vốn khác</t>
  </si>
  <si>
    <t>Vốn ngân sách Nhà nước cấp huyện</t>
  </si>
  <si>
    <t xml:space="preserve">  - Vốn cân đối ngân sách huyện</t>
  </si>
  <si>
    <t xml:space="preserve">  - Vốn Tỉnh hỗ trợ đầu tư theo mục tiêu</t>
  </si>
  <si>
    <t>Vốn ngân sách Nhà nước cấp xã</t>
  </si>
  <si>
    <t xml:space="preserve">  - Vốn cân đối ngân sách xã</t>
  </si>
  <si>
    <t xml:space="preserve">  - Vốn huyện hỗ trợ đầu tư theo mục tiêu</t>
  </si>
  <si>
    <t>Dịch vụ lưu trú, ăn uống</t>
  </si>
  <si>
    <t>Dịch vụ tiêu dùng khác</t>
  </si>
  <si>
    <t>Chia theo mặt hàng chủ yếu</t>
  </si>
  <si>
    <t>Bình quân</t>
  </si>
  <si>
    <t>Kỳ gốc</t>
  </si>
  <si>
    <t>Tháng 12</t>
  </si>
  <si>
    <t>1. CHỈ SỐ GIÁ TIÊU DÙNG</t>
  </si>
  <si>
    <t xml:space="preserve">                        Dịch vụ y tế</t>
  </si>
  <si>
    <t xml:space="preserve">                        Dịch vụ giáo dục</t>
  </si>
  <si>
    <t>A. HÀNH KHÁCH</t>
  </si>
  <si>
    <t>I. Vận chuyển (Nghìn HK)</t>
  </si>
  <si>
    <t>Phân theo ngành vận tải</t>
  </si>
  <si>
    <t>Hàng không</t>
  </si>
  <si>
    <t>B. HÀNG HÓA</t>
  </si>
  <si>
    <t>I. Vận chuyển (Nghìn tấn)</t>
  </si>
  <si>
    <t>1000 chiếc</t>
  </si>
  <si>
    <t>II. Luân chuyển (Nghìn HK.km)</t>
  </si>
  <si>
    <t>II. Luân chuyển (Nghìn tấn.km)</t>
  </si>
  <si>
    <t>11. Nhập khẩu</t>
  </si>
  <si>
    <t>10. Xuất khẩu</t>
  </si>
  <si>
    <t>6. Hoạt động ngân hàng</t>
  </si>
  <si>
    <t>Quặng inmenit và tinh quặng inmenit</t>
  </si>
  <si>
    <t>Cùng kỳ
năm trước</t>
  </si>
  <si>
    <t>3. Tỷ lệ nợ xấu trên tổng dư nợ (%)</t>
  </si>
  <si>
    <t>Tháng 1</t>
  </si>
  <si>
    <t>năm 2021</t>
  </si>
  <si>
    <t>tháng 12</t>
  </si>
  <si>
    <t xml:space="preserve"> tháng 12</t>
  </si>
  <si>
    <t>tháng 1</t>
  </si>
  <si>
    <t xml:space="preserve"> Kế hoạch</t>
  </si>
  <si>
    <t>Cùng kỳ</t>
  </si>
  <si>
    <t>Cơ cấu (%)</t>
  </si>
  <si>
    <t>Đơn vị tính: Nghìn USD</t>
  </si>
  <si>
    <t>ĐVT: Triệu đồng</t>
  </si>
  <si>
    <t>Khối lượng</t>
  </si>
  <si>
    <t>Bưu chính, chuyển phát</t>
  </si>
  <si>
    <t>tháng 01</t>
  </si>
  <si>
    <t>Đá xây dựng khác</t>
  </si>
  <si>
    <t xml:space="preserve">   Cao su</t>
  </si>
  <si>
    <t>(2019)</t>
  </si>
  <si>
    <t>Tháng 01</t>
  </si>
  <si>
    <t>01 tháng</t>
  </si>
  <si>
    <t>năm 2022</t>
  </si>
  <si>
    <t>Đơn vị tính: Ha</t>
  </si>
  <si>
    <r>
      <t xml:space="preserve"> </t>
    </r>
    <r>
      <rPr>
        <b/>
        <i/>
        <sz val="10"/>
        <rFont val="Arial"/>
        <family val="2"/>
      </rPr>
      <t>(%)</t>
    </r>
  </si>
  <si>
    <t xml:space="preserve">năm trước </t>
  </si>
  <si>
    <t>năm 2022 (%)</t>
  </si>
  <si>
    <t>9. Doanh thu dịch vụ lưu trú, ăn uống, du lịch lữ hành 
      và dịch vụ tiêu dùng khác tháng 01 năm 2022</t>
  </si>
  <si>
    <t>2. Vi phạm môi trường</t>
  </si>
  <si>
    <t>Hương cây</t>
  </si>
  <si>
    <t>1000 thẻ</t>
  </si>
  <si>
    <t>Diện tích gieo trồng cây hằng năm</t>
  </si>
  <si>
    <t xml:space="preserve">   Lúa Đông Xuân</t>
  </si>
  <si>
    <t xml:space="preserve">  - Các loại cây hàng năm khác</t>
  </si>
  <si>
    <t xml:space="preserve">  - Lúa</t>
  </si>
  <si>
    <t>2. Chỉ số sản xuất công nghiệp tháng 01 năm 2023</t>
  </si>
  <si>
    <t>năm 2023</t>
  </si>
  <si>
    <t>Tháng 01 năm 2023</t>
  </si>
  <si>
    <t>5. Vốn đầu tư thực hiện thuộc nguồn vốn ngân sách Nhà nước 
    do địa phương quản lý tháng 01 năm 2023</t>
  </si>
  <si>
    <t>Ước tính 
tháng 01 năm 2023
so với (%)</t>
  </si>
  <si>
    <t>năm 2023 (%)</t>
  </si>
  <si>
    <t>Ước tính đến 
ngày 31 tháng 01
năm 2023</t>
  </si>
  <si>
    <t xml:space="preserve">Ước tính đến 
ngày 31 tháng 01
năm 2023 so với  (%)
</t>
  </si>
  <si>
    <t>Tháng 12 
năm 2022</t>
  </si>
  <si>
    <t>7. Tổng mức bán lẻ hàng hóa và doanh thu dịch vụ 
     tháng 01 năm 2023</t>
  </si>
  <si>
    <t>Thực hiện 
tháng 12 năm 2022</t>
  </si>
  <si>
    <t>Ước tính tháng 01 năm 2023</t>
  </si>
  <si>
    <r>
      <t xml:space="preserve">Ước tính 
tháng 01 
năm 2023
so với 
</t>
    </r>
    <r>
      <rPr>
        <b/>
        <i/>
        <sz val="10"/>
        <rFont val="Arial"/>
        <family val="2"/>
      </rPr>
      <t>(%)</t>
    </r>
  </si>
  <si>
    <t>Cùng kỳ
năm 2022</t>
  </si>
  <si>
    <t>8. Doanh thu bán lẻ hàng hóa tháng 01 năm 2023</t>
  </si>
  <si>
    <t>Thực hiện tháng 12
năm 2022</t>
  </si>
  <si>
    <t>Ước tính 
tháng 01 năm 2023</t>
  </si>
  <si>
    <r>
      <t xml:space="preserve">Ước tính 
tháng 01 năm 2023
 so với </t>
    </r>
    <r>
      <rPr>
        <b/>
        <i/>
        <sz val="10"/>
        <rFont val="Arial"/>
        <family val="2"/>
      </rPr>
      <t>(%)</t>
    </r>
  </si>
  <si>
    <t>Tháng 12
năm 2022</t>
  </si>
  <si>
    <t>Thực hiện
tháng 12
năm 2022</t>
  </si>
  <si>
    <r>
      <t xml:space="preserve">Ước tính
tháng 01 năm 2023
so với </t>
    </r>
    <r>
      <rPr>
        <b/>
        <i/>
        <sz val="10"/>
        <rFont val="Arial"/>
        <family val="2"/>
      </rPr>
      <t>(%)</t>
    </r>
  </si>
  <si>
    <t>Cùng kỳ 
năm 2022</t>
  </si>
  <si>
    <t>12. Chỉ số giá tiêu dùng, chỉ số giá vàng và đô la Mỹ 
      tháng 01 năm 2023</t>
  </si>
  <si>
    <t>Tháng 01 năm 2023 so với</t>
  </si>
  <si>
    <t>13. Doanh thu vận tải, kho bãi và dịch vụ hỗ trợ vận tải; 
      bưu chính, chuyển phát tháng 01 năm 2023</t>
  </si>
  <si>
    <t>Ước tính 
tháng 01 
năm 2023</t>
  </si>
  <si>
    <r>
      <t xml:space="preserve">Ước tính 
tháng 01 năm 2023
so với 
</t>
    </r>
    <r>
      <rPr>
        <b/>
        <i/>
        <sz val="10"/>
        <rFont val="Arial"/>
        <family val="2"/>
      </rPr>
      <t>(%)</t>
    </r>
  </si>
  <si>
    <t>14. Vận tải hành khách và hàng hóa tháng 01 năm 2023</t>
  </si>
  <si>
    <r>
      <t xml:space="preserve">Ước tính 
tháng 01 năm 2023
so với </t>
    </r>
    <r>
      <rPr>
        <b/>
        <i/>
        <sz val="10"/>
        <rFont val="Arial"/>
        <family val="2"/>
      </rPr>
      <t>(%)</t>
    </r>
  </si>
  <si>
    <t>15. Trật tự, an toàn xã hội tháng 01 năm 2023</t>
  </si>
  <si>
    <t>T1/2022</t>
  </si>
  <si>
    <t>Tháng 01 
năm 2023</t>
  </si>
  <si>
    <r>
      <t xml:space="preserve">Tháng 01 năm 2023
so với 
</t>
    </r>
    <r>
      <rPr>
        <b/>
        <i/>
        <sz val="10"/>
        <rFont val="Arial"/>
        <family val="2"/>
      </rPr>
      <t>(%)</t>
    </r>
  </si>
  <si>
    <t xml:space="preserve">   - Số liệu tai nạn giao thông tháng 01/2023 tính từ ngày 15/12/2022 đến ngày 14/01/2023</t>
  </si>
  <si>
    <t xml:space="preserve">   - Số liệu vi phạm môi trường tháng 01/2023 tính từ ngày 19/12/2022 đến ngày 18/01/2023</t>
  </si>
  <si>
    <t>KH</t>
  </si>
  <si>
    <t>T1,22</t>
  </si>
  <si>
    <t>M3</t>
  </si>
  <si>
    <t>Phi lê cá và các loại thịt cá khác tươi, ướp lạnh</t>
  </si>
  <si>
    <t>Thức ăn cho gia súc</t>
  </si>
  <si>
    <t>Thức ăn cho gia cầm</t>
  </si>
  <si>
    <t>Nước khoáng không có ga</t>
  </si>
  <si>
    <t>Nước có vị hoa quả (cam, táo,…)</t>
  </si>
  <si>
    <t>Nước yến và nước bổ dưỡng khác</t>
  </si>
  <si>
    <t>Các loại mền chăn, các loại nệm, đệm, nệm ghế, nệm gối</t>
  </si>
  <si>
    <t>Bộ com-lê, quần áo đồng bộ, áo jacket, quần dài, quần yếm, quần soóc cho người lớn không dệt kim hoặc đan móc</t>
  </si>
  <si>
    <t>Áo bó, áo chui đầu, áo cài khuy, gi-lê và các mặt hàng tương tự dệt kim hoặc móc</t>
  </si>
  <si>
    <t>Quần tất, quần áo nịt, bít tất dài (trên đầu gối), bít tất ngắn và các loại hàng bít tất dệt kim khác, kể cả nịt chân (ví dụ, dùng cho người dãn tĩnh mạch) và giày dép không đế, dệt kim hoặc móc</t>
  </si>
  <si>
    <t>Giầy dép có mũ bằng nguyên liệu dệt và có đế ngoài</t>
  </si>
  <si>
    <t>Vỏ bào, dăm gỗ</t>
  </si>
  <si>
    <t>Thùng, hộp bằng bìa cứng (trừ bìa nhăn)</t>
  </si>
  <si>
    <t>Báo in (quy khổ 13cmx19cm)</t>
  </si>
  <si>
    <t>Sản phẩm in khác (quy khổ 13cmx19cm)</t>
  </si>
  <si>
    <t>Titan ôxít</t>
  </si>
  <si>
    <t>Phân khoáng hoặc phân hoá học chứa 3 nguyên tố: nitơ, photpho và kali (NPK)</t>
  </si>
  <si>
    <t>Bao và túi (kể cả loại hình nón) từ plastic khác</t>
  </si>
  <si>
    <t>Tấm, phiến, màng, lỏ và dải khỏc bằng plastic loại xốp</t>
  </si>
  <si>
    <t>Gạch xây dựng bằng đất sét nung (trừ gốm, sứ) quy chuẩn 220x105x60mm</t>
  </si>
  <si>
    <t>Gạch và gạch khối xây dựng bằng xi măng, bê tông hoặc đá nhân tạo</t>
  </si>
  <si>
    <t>Bê tông trộn sẵn (bê tông tươi)</t>
  </si>
  <si>
    <t>M2</t>
  </si>
  <si>
    <t>Gang thỏi hợp kim; Gang kính</t>
  </si>
  <si>
    <t>Ống bằng sắt, thép có nối khác</t>
  </si>
  <si>
    <t>Cấu kiện thép và cột làm bằng những thanh sắt, thép bắt chéo nhau</t>
  </si>
  <si>
    <t>Quạt bàn, quạt tường, quạt trần với công suất không quá 125 W</t>
  </si>
  <si>
    <t>Máy bào, máy phay hay máy tạo khuôn dùng để gia công gỗ</t>
  </si>
  <si>
    <t>Máy và thiết bị cơ khí khác có chức năng riêng biệt chưa được phân vào đâu</t>
  </si>
  <si>
    <t>Bàn bằng gỗ các lọai</t>
  </si>
  <si>
    <t>Ghế nhựa giả mây</t>
  </si>
  <si>
    <t>Bàn nhựa giả mây</t>
  </si>
  <si>
    <t>Triệu KWh</t>
  </si>
  <si>
    <t>1000 m3</t>
  </si>
  <si>
    <t>Chế biến gỗ và sản xuất sản phẩm từ gỗ, tre, nứa (trừ giường, tủ, bàn, ghế); sản xuất sản phẩm từ rơm, rạ và vật liệu tết bện</t>
  </si>
  <si>
    <t>Sản xuất và phân phối điện, khí đốt, nước nóng, hơi nước và điều hoà không khí</t>
  </si>
  <si>
    <t>T12</t>
  </si>
  <si>
    <r>
      <rPr>
        <b/>
        <sz val="12"/>
        <rFont val="Times New Roman"/>
        <family val="1"/>
      </rPr>
      <t>CỤC THỐNG KÊ TỈNH BÌNH ĐỊNH
Số:    /BC-CTK</t>
    </r>
    <r>
      <rPr>
        <b/>
        <sz val="14"/>
        <rFont val="Times New Roman"/>
        <family val="1"/>
      </rPr>
      <t xml:space="preserve">
</t>
    </r>
    <r>
      <rPr>
        <b/>
        <sz val="18"/>
        <rFont val="Times New Roman"/>
        <family val="1"/>
      </rPr>
      <t>BÁO CÁO 
ƯỚC TÍNH SỐ LIỆU 
KINH TẾ - XÃ HỘI</t>
    </r>
    <r>
      <rPr>
        <b/>
        <sz val="14"/>
        <rFont val="Times New Roman"/>
        <family val="1"/>
      </rPr>
      <t xml:space="preserve">
THÁNG 01 NĂM 2023
</t>
    </r>
    <r>
      <rPr>
        <b/>
        <i/>
        <sz val="12"/>
        <rFont val="Times New Roman"/>
        <family val="1"/>
      </rPr>
      <t xml:space="preserve"> </t>
    </r>
    <r>
      <rPr>
        <b/>
        <sz val="12"/>
        <rFont val="Times New Roman"/>
        <family val="1"/>
      </rPr>
      <t>Bình Định, tháng 01 - 2023</t>
    </r>
  </si>
  <si>
    <t>3. Sản lượng một số sản phẩm công nghiệp chủ yếu 
    tháng 01 năm 2023</t>
  </si>
  <si>
    <r>
      <t>3.</t>
    </r>
    <r>
      <rPr>
        <sz val="14"/>
        <rFont val="Arial"/>
        <family val="2"/>
      </rPr>
      <t xml:space="preserve"> </t>
    </r>
    <r>
      <rPr>
        <i/>
        <sz val="14"/>
        <rFont val="Arial"/>
        <family val="2"/>
      </rPr>
      <t>(Tiếp theo)</t>
    </r>
    <r>
      <rPr>
        <b/>
        <sz val="14"/>
        <rFont val="Arial"/>
        <family val="2"/>
      </rPr>
      <t>Sản lượng một số sản phẩm công nghiệp chủ yếu   
     tháng 01 năm 2023</t>
    </r>
  </si>
  <si>
    <t>4. Chỉ số sử dụng lao động của doanh nghiệp công nghiệp 
     tháng 01 năm 2023</t>
  </si>
  <si>
    <t>Ước tính tháng 01 
năm 2023
 so với 
tháng 12
năm 2022</t>
  </si>
  <si>
    <t>Ước tính tháng 01
năm 2023
so với 
cùng kỳ
năm 2022</t>
  </si>
  <si>
    <t>Ước tính 
tháng 01 năm 2023
 so với (%)</t>
  </si>
  <si>
    <r>
      <t>1. Sản xuất nông nghiệp đến ngày 12</t>
    </r>
    <r>
      <rPr>
        <b/>
        <sz val="14"/>
        <color indexed="10"/>
        <rFont val="Arial"/>
        <family val="2"/>
      </rPr>
      <t xml:space="preserve"> </t>
    </r>
    <r>
      <rPr>
        <b/>
        <sz val="14"/>
        <rFont val="Arial"/>
        <family val="2"/>
      </rPr>
      <t>tháng 01 năm 2023</t>
    </r>
  </si>
  <si>
    <r>
      <t xml:space="preserve">C. HÀNG HÓA 
    THÔNG QUA CẢNG - </t>
    </r>
    <r>
      <rPr>
        <b/>
        <i/>
        <sz val="10"/>
        <rFont val="Arial"/>
        <family val="2"/>
      </rPr>
      <t>Nghìn TTQ</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</si>
</sst>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Red]\-#,##0.00\ &quot;€&quot;"/>
    <numFmt numFmtId="173" formatCode="0.0"/>
    <numFmt numFmtId="174" formatCode="#,##0.0"/>
    <numFmt numFmtId="175" formatCode="_(* #,##0.0_);_(* \(#,##0.0\);_(* &quot;-&quot;_);_(@_)"/>
    <numFmt numFmtId="176" formatCode="_(* #,##0.0_);_(* \(#,##0.0\);_(* &quot;-&quot;?_);_(@_)"/>
    <numFmt numFmtId="177" formatCode="_(* #,##0.0_);_(* \(#,##0.0\);_(* &quot;-&quot;??_);_(@_)"/>
    <numFmt numFmtId="178" formatCode="_(* #,##0.000_);_(* \(#,##0.000\);_(* &quot;-&quot;??_);_(@_)"/>
    <numFmt numFmtId="179" formatCode="_-* #,##0\ _P_t_s_-;\-* #,##0\ _P_t_s_-;_-* &quot;-&quot;\ _P_t_s_-;_-@_-"/>
    <numFmt numFmtId="180" formatCode="\$#,##0\ ;\(\$#,##0\)"/>
    <numFmt numFmtId="181" formatCode="&quot;\&quot;#,##0;[Red]&quot;\&quot;&quot;\&quot;\-#,##0"/>
    <numFmt numFmtId="182" formatCode="&quot;\&quot;#,##0.00;[Red]&quot;\&quot;&quot;\&quot;&quot;\&quot;&quot;\&quot;&quot;\&quot;&quot;\&quot;\-#,##0.00"/>
    <numFmt numFmtId="183" formatCode="&quot;\&quot;#,##0.00;[Red]&quot;\&quot;\-#,##0.00"/>
    <numFmt numFmtId="184" formatCode="&quot;\&quot;#,##0;[Red]&quot;\&quot;\-#,##0"/>
    <numFmt numFmtId="185" formatCode="_(* #,##0_);_(* \(#,##0\);_(* &quot;-&quot;??_);_(@_)"/>
    <numFmt numFmtId="186" formatCode="#,##0.000"/>
    <numFmt numFmtId="187" formatCode="0.000"/>
    <numFmt numFmtId="188" formatCode="0.0000"/>
    <numFmt numFmtId="189" formatCode="0.00000"/>
    <numFmt numFmtId="190" formatCode="_(&quot;$&quot;* #,##0.0_);_(&quot;$&quot;* \(#,##0.0\);_(&quot;$&quot;* &quot;-&quot;?_);_(@_)"/>
    <numFmt numFmtId="191" formatCode="#,##0.0_);\(#,##0.0\)"/>
    <numFmt numFmtId="192" formatCode="_(* #,##0.000_);_(* \(#,##0.000\);_(* &quot;-&quot;???_);_(@_)"/>
    <numFmt numFmtId="193" formatCode="_(* #,##0.0000_);_(* \(#,##0.0000\);_(* &quot;-&quot;??_);_(@_)"/>
    <numFmt numFmtId="194" formatCode="_(* #,##0.00000_);_(* \(#,##0.00000\);_(* &quot;-&quot;??_);_(@_)"/>
    <numFmt numFmtId="195" formatCode="_(* #,##0.00_);_(* \(#,##0.00\);_(* &quot;-&quot;?_);_(@_)"/>
    <numFmt numFmtId="196" formatCode="_(* #,##0.000_);_(* \(#,##0.000\);_(* &quot;-&quot;?_);_(@_)"/>
    <numFmt numFmtId="197" formatCode="_(* #,##0.0000_);_(* \(#,##0.0000\);_(* &quot;-&quot;?_);_(@_)"/>
    <numFmt numFmtId="198" formatCode="[$-409]dddd\,\ mmmm\ dd\,\ yyyy"/>
    <numFmt numFmtId="199" formatCode="[$-409]h:mm:ss\ AM/PM"/>
    <numFmt numFmtId="200" formatCode="#,##0.0000"/>
    <numFmt numFmtId="201" formatCode="&quot;$&quot;#,##0.0"/>
    <numFmt numFmtId="202" formatCode="_(* #,##0.00_);_(* \(#,##0.00\);_(* &quot;-&quot;???_);_(@_)"/>
    <numFmt numFmtId="203" formatCode="_(* #,##0.0_);_(* \(#,##0.0\);_(* &quot;-&quot;???_);_(@_)"/>
    <numFmt numFmtId="204" formatCode="_(* #,##0.0000_);_(* \(#,##0.0000\);_(* &quot;-&quot;????_);_(@_)"/>
    <numFmt numFmtId="205" formatCode="0.000000"/>
    <numFmt numFmtId="206" formatCode="_-* #,##0.0\ _₫_-;\-* #,##0.0\ _₫_-;_-* &quot;-&quot;?\ _₫_-;_-@_-"/>
    <numFmt numFmtId="207" formatCode="_-* #,##0.000\ _₫_-;\-* #,##0.000\ _₫_-;_-* &quot;-&quot;???\ _₫_-;_-@_-"/>
    <numFmt numFmtId="208" formatCode="#,##0.00;\-#,##0.00"/>
    <numFmt numFmtId="209" formatCode="_(* #,##0.00_);_(* \(#,##0.00\);_(* &quot;-&quot;_);_(@_)"/>
    <numFmt numFmtId="210" formatCode="#,##0;\-#,##0"/>
    <numFmt numFmtId="211" formatCode="0.0000000"/>
    <numFmt numFmtId="212" formatCode="#,##0\ _₫"/>
    <numFmt numFmtId="213" formatCode="###,###,###,###,##0.00;\-0;;@"/>
    <numFmt numFmtId="214" formatCode="#,##0.00000"/>
    <numFmt numFmtId="215" formatCode="###,###,###,###,##0.0;\-0;;@"/>
    <numFmt numFmtId="216" formatCode="###,###,###,###,##0;\-0;;@"/>
    <numFmt numFmtId="217" formatCode="#,##0.0;\-#,##0.0"/>
    <numFmt numFmtId="218" formatCode="#,##0.00;[Red]#,##0.00"/>
  </numFmts>
  <fonts count="85">
    <font>
      <sz val="10"/>
      <name val="Arial"/>
      <family val="0"/>
    </font>
    <font>
      <sz val="10"/>
      <name val="VNtimes new roman"/>
      <family val="2"/>
    </font>
    <font>
      <u val="single"/>
      <sz val="10"/>
      <color indexed="12"/>
      <name val="Arial"/>
      <family val="2"/>
    </font>
    <font>
      <u val="single"/>
      <sz val="10"/>
      <color indexed="36"/>
      <name val="Arial"/>
      <family val="2"/>
    </font>
    <font>
      <sz val="8"/>
      <name val="Arial"/>
      <family val="2"/>
    </font>
    <font>
      <b/>
      <sz val="12"/>
      <name val="Times New Roman"/>
      <family val="1"/>
    </font>
    <font>
      <b/>
      <sz val="14"/>
      <name val="Times New Roman"/>
      <family val="1"/>
    </font>
    <font>
      <sz val="12"/>
      <name val=".VnTime"/>
      <family val="2"/>
    </font>
    <font>
      <b/>
      <sz val="18"/>
      <name val="Times New Roman"/>
      <family val="1"/>
    </font>
    <font>
      <b/>
      <i/>
      <sz val="12"/>
      <name val="Times New Roman"/>
      <family val="1"/>
    </font>
    <font>
      <sz val="10"/>
      <name val="MS Sans Serif"/>
      <family val="2"/>
    </font>
    <font>
      <sz val="14"/>
      <name val="뼻뮝"/>
      <family val="3"/>
    </font>
    <font>
      <sz val="12"/>
      <name val="뼻뮝"/>
      <family val="1"/>
    </font>
    <font>
      <sz val="12"/>
      <name val="바탕체"/>
      <family val="1"/>
    </font>
    <font>
      <sz val="10"/>
      <name val="굴림체"/>
      <family val="3"/>
    </font>
    <font>
      <b/>
      <sz val="14"/>
      <name val="Arial"/>
      <family val="2"/>
    </font>
    <font>
      <i/>
      <sz val="10"/>
      <name val="Arial"/>
      <family val="2"/>
    </font>
    <font>
      <b/>
      <sz val="10"/>
      <name val="Arial"/>
      <family val="2"/>
    </font>
    <font>
      <b/>
      <i/>
      <sz val="10"/>
      <name val="Arial"/>
      <family val="2"/>
    </font>
    <font>
      <b/>
      <sz val="12"/>
      <name val="Arial"/>
      <family val="2"/>
    </font>
    <font>
      <sz val="12"/>
      <name val="Arial"/>
      <family val="2"/>
    </font>
    <font>
      <b/>
      <sz val="9"/>
      <name val="Arial"/>
      <family val="2"/>
    </font>
    <font>
      <sz val="10"/>
      <color indexed="63"/>
      <name val="Arial"/>
      <family val="2"/>
    </font>
    <font>
      <sz val="10"/>
      <name val=".VnTime"/>
      <family val="2"/>
    </font>
    <font>
      <i/>
      <sz val="16"/>
      <name val="Arial"/>
      <family val="2"/>
    </font>
    <font>
      <b/>
      <sz val="10"/>
      <color indexed="10"/>
      <name val="Arial"/>
      <family val="2"/>
    </font>
    <font>
      <sz val="10.5"/>
      <name val="Arial"/>
      <family val="2"/>
    </font>
    <font>
      <sz val="12"/>
      <name val="Times New Roman"/>
      <family val="1"/>
    </font>
    <font>
      <sz val="10"/>
      <name val="Times New Roman"/>
      <family val="1"/>
    </font>
    <font>
      <i/>
      <sz val="12"/>
      <name val="Arial"/>
      <family val="2"/>
    </font>
    <font>
      <b/>
      <i/>
      <sz val="10"/>
      <color indexed="63"/>
      <name val="Arial"/>
      <family val="2"/>
    </font>
    <font>
      <b/>
      <sz val="14"/>
      <color indexed="10"/>
      <name val="Arial"/>
      <family val="2"/>
    </font>
    <font>
      <sz val="9"/>
      <name val="Tahoma"/>
      <family val="2"/>
    </font>
    <font>
      <b/>
      <sz val="9"/>
      <name val="Tahoma"/>
      <family val="2"/>
    </font>
    <font>
      <sz val="14"/>
      <name val="Arial"/>
      <family val="2"/>
    </font>
    <font>
      <i/>
      <sz val="14"/>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3"/>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sz val="10"/>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3"/>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
      <sz val="10"/>
      <color rgb="FFFF0000"/>
      <name val="Arial"/>
      <family val="2"/>
    </font>
    <font>
      <sz val="12"/>
      <color rgb="FFFF0000"/>
      <name val="Arial"/>
      <family val="2"/>
    </font>
    <font>
      <b/>
      <sz val="10"/>
      <color rgb="FF00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179"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66"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23" fillId="0" borderId="0">
      <alignment/>
      <protection/>
    </xf>
    <xf numFmtId="0" fontId="60"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0" fillId="0" borderId="0" applyFont="0" applyFill="0" applyBorder="0" applyAlignment="0" applyProtection="0"/>
    <xf numFmtId="0" fontId="12" fillId="0" borderId="0">
      <alignment/>
      <protection/>
    </xf>
    <xf numFmtId="181" fontId="0" fillId="0" borderId="0" applyFont="0" applyFill="0" applyBorder="0" applyAlignment="0" applyProtection="0"/>
    <xf numFmtId="182" fontId="0"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0" fontId="14" fillId="0" borderId="0">
      <alignment/>
      <protection/>
    </xf>
  </cellStyleXfs>
  <cellXfs count="406">
    <xf numFmtId="0" fontId="0" fillId="0" borderId="0" xfId="0" applyAlignment="1">
      <alignment/>
    </xf>
    <xf numFmtId="0" fontId="6" fillId="0" borderId="0" xfId="0" applyFont="1" applyAlignment="1">
      <alignment/>
    </xf>
    <xf numFmtId="0" fontId="6" fillId="0" borderId="0" xfId="0" applyFont="1" applyAlignment="1">
      <alignment horizontal="center" vertical="center" wrapText="1"/>
    </xf>
    <xf numFmtId="0" fontId="0" fillId="0" borderId="0" xfId="79" applyFont="1">
      <alignment/>
      <protection/>
    </xf>
    <xf numFmtId="0" fontId="16" fillId="0" borderId="10" xfId="93" applyFont="1" applyBorder="1" applyAlignment="1">
      <alignment horizontal="right"/>
      <protection/>
    </xf>
    <xf numFmtId="0" fontId="17" fillId="0" borderId="0" xfId="93" applyFont="1" applyBorder="1">
      <alignment/>
      <protection/>
    </xf>
    <xf numFmtId="0" fontId="0" fillId="0" borderId="0" xfId="93" applyFont="1" applyBorder="1" applyAlignment="1">
      <alignment horizontal="left" indent="1"/>
      <protection/>
    </xf>
    <xf numFmtId="2" fontId="0" fillId="0" borderId="0" xfId="79" applyNumberFormat="1" applyFont="1" applyBorder="1" applyAlignment="1">
      <alignment horizontal="right" indent="1"/>
      <protection/>
    </xf>
    <xf numFmtId="0" fontId="0" fillId="0" borderId="0" xfId="93" applyFont="1" applyAlignment="1">
      <alignment/>
      <protection/>
    </xf>
    <xf numFmtId="0" fontId="0" fillId="0" borderId="0" xfId="93" applyFont="1">
      <alignment/>
      <protection/>
    </xf>
    <xf numFmtId="0" fontId="17" fillId="0" borderId="0" xfId="93" applyFont="1">
      <alignment/>
      <protection/>
    </xf>
    <xf numFmtId="0" fontId="20" fillId="0" borderId="0" xfId="93" applyFont="1">
      <alignment/>
      <protection/>
    </xf>
    <xf numFmtId="0" fontId="15" fillId="0" borderId="10" xfId="93" applyFont="1" applyBorder="1" applyAlignment="1">
      <alignment horizontal="center"/>
      <protection/>
    </xf>
    <xf numFmtId="49" fontId="17" fillId="0" borderId="0" xfId="94" applyNumberFormat="1" applyFont="1" applyFill="1" applyBorder="1">
      <alignment/>
      <protection/>
    </xf>
    <xf numFmtId="0" fontId="19" fillId="0" borderId="0" xfId="93" applyFont="1">
      <alignment/>
      <protection/>
    </xf>
    <xf numFmtId="49" fontId="0" fillId="0" borderId="0" xfId="94" applyNumberFormat="1" applyFont="1" applyFill="1" applyBorder="1">
      <alignment/>
      <protection/>
    </xf>
    <xf numFmtId="0" fontId="20" fillId="0" borderId="0" xfId="93" applyFont="1" applyAlignment="1">
      <alignment/>
      <protection/>
    </xf>
    <xf numFmtId="0" fontId="17" fillId="0" borderId="11" xfId="0" applyFont="1" applyBorder="1" applyAlignment="1">
      <alignment horizontal="center" vertical="center" wrapText="1"/>
    </xf>
    <xf numFmtId="0" fontId="17" fillId="0" borderId="0" xfId="0" applyFont="1" applyBorder="1" applyAlignment="1">
      <alignment/>
    </xf>
    <xf numFmtId="0" fontId="0" fillId="0" borderId="0" xfId="0" applyFont="1" applyAlignment="1">
      <alignment/>
    </xf>
    <xf numFmtId="174" fontId="0" fillId="0" borderId="0" xfId="0" applyNumberFormat="1" applyFont="1" applyAlignment="1">
      <alignment/>
    </xf>
    <xf numFmtId="0" fontId="24" fillId="0" borderId="10" xfId="79" applyFont="1" applyBorder="1" applyAlignment="1">
      <alignment horizontal="right"/>
      <protection/>
    </xf>
    <xf numFmtId="0" fontId="16" fillId="0" borderId="10" xfId="79" applyFont="1" applyBorder="1" applyAlignment="1">
      <alignment horizontal="right"/>
      <protection/>
    </xf>
    <xf numFmtId="0" fontId="0" fillId="0" borderId="0" xfId="92" applyFont="1" applyBorder="1" applyAlignment="1">
      <alignment horizontal="left" indent="1"/>
      <protection/>
    </xf>
    <xf numFmtId="0" fontId="0" fillId="0" borderId="0" xfId="92" applyFont="1">
      <alignment/>
      <protection/>
    </xf>
    <xf numFmtId="0" fontId="0" fillId="0" borderId="0" xfId="92" applyFont="1" applyAlignment="1">
      <alignment horizontal="left" indent="1"/>
      <protection/>
    </xf>
    <xf numFmtId="173" fontId="0" fillId="0" borderId="0" xfId="0" applyNumberFormat="1" applyFont="1" applyAlignment="1">
      <alignment/>
    </xf>
    <xf numFmtId="0" fontId="0" fillId="0" borderId="0" xfId="79" applyFont="1">
      <alignment/>
      <protection/>
    </xf>
    <xf numFmtId="0" fontId="17" fillId="0" borderId="11" xfId="77" applyFont="1" applyBorder="1" applyAlignment="1">
      <alignment horizontal="center" vertical="center" wrapText="1"/>
      <protection/>
    </xf>
    <xf numFmtId="0" fontId="17" fillId="0" borderId="12" xfId="77" applyFont="1" applyBorder="1" applyAlignment="1">
      <alignment horizontal="center" vertical="center" wrapText="1"/>
      <protection/>
    </xf>
    <xf numFmtId="174" fontId="0" fillId="0" borderId="0" xfId="93" applyNumberFormat="1" applyFont="1" applyAlignment="1">
      <alignment/>
      <protection/>
    </xf>
    <xf numFmtId="0" fontId="15" fillId="0" borderId="0" xfId="77" applyFont="1" applyBorder="1" applyAlignment="1">
      <alignment horizontal="left"/>
      <protection/>
    </xf>
    <xf numFmtId="0" fontId="0" fillId="0" borderId="0" xfId="93" applyFont="1" applyAlignment="1">
      <alignment/>
      <protection/>
    </xf>
    <xf numFmtId="0" fontId="17" fillId="0" borderId="0" xfId="77" applyFont="1" applyFill="1" applyBorder="1">
      <alignment/>
      <protection/>
    </xf>
    <xf numFmtId="3" fontId="17" fillId="0" borderId="0" xfId="90" applyNumberFormat="1" applyFont="1" applyFill="1" applyBorder="1" applyAlignment="1">
      <alignment horizontal="right"/>
      <protection/>
    </xf>
    <xf numFmtId="0" fontId="19" fillId="0" borderId="0" xfId="79" applyFont="1" applyFill="1">
      <alignment/>
      <protection/>
    </xf>
    <xf numFmtId="3" fontId="0" fillId="0" borderId="0" xfId="90" applyNumberFormat="1" applyFont="1" applyFill="1" applyBorder="1" applyAlignment="1">
      <alignment horizontal="right"/>
      <protection/>
    </xf>
    <xf numFmtId="0" fontId="0" fillId="0" borderId="0" xfId="79" applyFont="1" applyFill="1">
      <alignment/>
      <protection/>
    </xf>
    <xf numFmtId="0" fontId="20" fillId="0" borderId="0" xfId="79" applyFont="1" applyFill="1">
      <alignment/>
      <protection/>
    </xf>
    <xf numFmtId="0" fontId="15" fillId="0" borderId="10" xfId="77" applyFont="1" applyBorder="1" applyAlignment="1">
      <alignment horizontal="left"/>
      <protection/>
    </xf>
    <xf numFmtId="0" fontId="17" fillId="0" borderId="0" xfId="93" applyFont="1" applyBorder="1">
      <alignment/>
      <protection/>
    </xf>
    <xf numFmtId="174" fontId="17" fillId="0" borderId="0" xfId="93" applyNumberFormat="1" applyFont="1" applyAlignment="1">
      <alignment/>
      <protection/>
    </xf>
    <xf numFmtId="173" fontId="17" fillId="0" borderId="0" xfId="93" applyNumberFormat="1" applyFont="1" applyAlignment="1">
      <alignment horizontal="right"/>
      <protection/>
    </xf>
    <xf numFmtId="0" fontId="17" fillId="0" borderId="0" xfId="93" applyFont="1">
      <alignment/>
      <protection/>
    </xf>
    <xf numFmtId="3" fontId="17" fillId="0" borderId="0" xfId="93" applyNumberFormat="1" applyFont="1" applyAlignment="1">
      <alignment/>
      <protection/>
    </xf>
    <xf numFmtId="173" fontId="0" fillId="0" borderId="0" xfId="93" applyNumberFormat="1" applyFont="1" applyAlignment="1">
      <alignment horizontal="right"/>
      <protection/>
    </xf>
    <xf numFmtId="173" fontId="25" fillId="0" borderId="0" xfId="93" applyNumberFormat="1" applyFont="1" applyAlignment="1">
      <alignment horizontal="right"/>
      <protection/>
    </xf>
    <xf numFmtId="0" fontId="0" fillId="0" borderId="0" xfId="93" applyFont="1" applyBorder="1" applyAlignment="1">
      <alignment horizontal="left" indent="1"/>
      <protection/>
    </xf>
    <xf numFmtId="174" fontId="0" fillId="0" borderId="0" xfId="93" applyNumberFormat="1" applyFont="1" applyAlignment="1">
      <alignment/>
      <protection/>
    </xf>
    <xf numFmtId="173" fontId="0" fillId="0" borderId="0" xfId="93" applyNumberFormat="1" applyFont="1" applyAlignment="1">
      <alignment horizontal="right"/>
      <protection/>
    </xf>
    <xf numFmtId="173" fontId="0" fillId="0" borderId="0" xfId="93" applyNumberFormat="1" applyFont="1" applyAlignment="1">
      <alignment horizontal="center"/>
      <protection/>
    </xf>
    <xf numFmtId="0" fontId="0" fillId="0" borderId="0" xfId="93" applyFont="1">
      <alignment/>
      <protection/>
    </xf>
    <xf numFmtId="173" fontId="25" fillId="0" borderId="0" xfId="93" applyNumberFormat="1" applyFont="1" applyAlignment="1">
      <alignment horizontal="right" indent="1"/>
      <protection/>
    </xf>
    <xf numFmtId="0" fontId="16" fillId="0" borderId="0" xfId="93" applyFont="1">
      <alignment/>
      <protection/>
    </xf>
    <xf numFmtId="174" fontId="0" fillId="0" borderId="0" xfId="77" applyNumberFormat="1" applyFont="1">
      <alignment/>
      <protection/>
    </xf>
    <xf numFmtId="174" fontId="0" fillId="0" borderId="0" xfId="77" applyNumberFormat="1" applyFont="1" applyBorder="1">
      <alignment/>
      <protection/>
    </xf>
    <xf numFmtId="174" fontId="0" fillId="0" borderId="0" xfId="93" applyNumberFormat="1" applyFont="1" applyBorder="1" applyAlignment="1">
      <alignment/>
      <protection/>
    </xf>
    <xf numFmtId="173" fontId="0" fillId="0" borderId="0" xfId="93" applyNumberFormat="1" applyFont="1" applyBorder="1" applyAlignment="1">
      <alignment horizontal="right"/>
      <protection/>
    </xf>
    <xf numFmtId="173" fontId="0" fillId="0" borderId="0" xfId="93" applyNumberFormat="1" applyFont="1" applyBorder="1" applyAlignment="1">
      <alignment horizontal="right"/>
      <protection/>
    </xf>
    <xf numFmtId="173" fontId="0" fillId="0" borderId="0" xfId="93" applyNumberFormat="1" applyFont="1" applyBorder="1" applyAlignment="1">
      <alignment horizontal="center"/>
      <protection/>
    </xf>
    <xf numFmtId="0" fontId="26" fillId="0" borderId="0" xfId="93" applyFont="1">
      <alignment/>
      <protection/>
    </xf>
    <xf numFmtId="174" fontId="25" fillId="0" borderId="0" xfId="93" applyNumberFormat="1" applyFont="1" applyAlignment="1">
      <alignment/>
      <protection/>
    </xf>
    <xf numFmtId="174" fontId="0" fillId="0" borderId="0" xfId="77" applyNumberFormat="1" applyFont="1">
      <alignment/>
      <protection/>
    </xf>
    <xf numFmtId="0" fontId="16" fillId="0" borderId="0" xfId="93" applyFont="1">
      <alignment/>
      <protection/>
    </xf>
    <xf numFmtId="0" fontId="26" fillId="0" borderId="0" xfId="93" applyFont="1">
      <alignment/>
      <protection/>
    </xf>
    <xf numFmtId="174" fontId="0" fillId="0" borderId="0" xfId="77" applyNumberFormat="1" applyFont="1" applyBorder="1">
      <alignment/>
      <protection/>
    </xf>
    <xf numFmtId="174" fontId="0" fillId="0" borderId="0" xfId="93" applyNumberFormat="1" applyFont="1" applyBorder="1" applyAlignment="1">
      <alignment/>
      <protection/>
    </xf>
    <xf numFmtId="0" fontId="0" fillId="0" borderId="0" xfId="93" applyFont="1" applyBorder="1">
      <alignment/>
      <protection/>
    </xf>
    <xf numFmtId="0" fontId="0" fillId="0" borderId="0" xfId="93" applyFont="1" applyBorder="1" applyAlignment="1">
      <alignment/>
      <protection/>
    </xf>
    <xf numFmtId="173" fontId="0" fillId="0" borderId="0" xfId="93" applyNumberFormat="1" applyFont="1" applyFill="1" applyBorder="1" applyAlignment="1">
      <alignment horizontal="right" indent="1"/>
      <protection/>
    </xf>
    <xf numFmtId="177" fontId="0" fillId="0" borderId="0" xfId="93" applyNumberFormat="1" applyFont="1" applyFill="1" applyAlignment="1">
      <alignment horizontal="left" indent="1"/>
      <protection/>
    </xf>
    <xf numFmtId="0" fontId="24" fillId="0" borderId="10" xfId="0" applyFont="1" applyBorder="1" applyAlignment="1">
      <alignment horizontal="right"/>
    </xf>
    <xf numFmtId="0" fontId="0" fillId="0" borderId="10" xfId="0" applyFont="1" applyBorder="1" applyAlignment="1">
      <alignment/>
    </xf>
    <xf numFmtId="0" fontId="16" fillId="0" borderId="10" xfId="0" applyFont="1" applyBorder="1" applyAlignment="1">
      <alignment horizontal="right"/>
    </xf>
    <xf numFmtId="0" fontId="19" fillId="0" borderId="0" xfId="0" applyFont="1" applyAlignment="1">
      <alignment/>
    </xf>
    <xf numFmtId="174" fontId="17" fillId="0" borderId="0" xfId="91" applyNumberFormat="1" applyFont="1" applyBorder="1">
      <alignment/>
      <protection/>
    </xf>
    <xf numFmtId="174" fontId="0" fillId="0" borderId="0" xfId="91" applyNumberFormat="1" applyFont="1" applyBorder="1" applyAlignment="1">
      <alignment horizontal="right" indent="2"/>
      <protection/>
    </xf>
    <xf numFmtId="174" fontId="0" fillId="0" borderId="0" xfId="91" applyNumberFormat="1" applyFont="1" applyBorder="1" applyAlignment="1" quotePrefix="1">
      <alignment horizontal="right"/>
      <protection/>
    </xf>
    <xf numFmtId="0" fontId="0" fillId="0" borderId="0" xfId="93" applyFont="1" applyFill="1">
      <alignment/>
      <protection/>
    </xf>
    <xf numFmtId="0" fontId="15" fillId="0" borderId="10" xfId="93" applyFont="1" applyFill="1" applyBorder="1" applyAlignment="1">
      <alignment horizontal="left"/>
      <protection/>
    </xf>
    <xf numFmtId="177" fontId="15" fillId="0" borderId="10" xfId="93" applyNumberFormat="1" applyFont="1" applyFill="1" applyBorder="1" applyAlignment="1">
      <alignment horizontal="left"/>
      <protection/>
    </xf>
    <xf numFmtId="0" fontId="16" fillId="0" borderId="0" xfId="93" applyFont="1" applyFill="1" applyAlignment="1">
      <alignment horizontal="right"/>
      <protection/>
    </xf>
    <xf numFmtId="0" fontId="15" fillId="0" borderId="0" xfId="77" applyFont="1" applyFill="1" applyBorder="1" applyAlignment="1">
      <alignment horizontal="left"/>
      <protection/>
    </xf>
    <xf numFmtId="0" fontId="0" fillId="0" borderId="0" xfId="93" applyFont="1" applyFill="1" applyAlignment="1">
      <alignment/>
      <protection/>
    </xf>
    <xf numFmtId="0" fontId="17" fillId="0" borderId="12" xfId="77" applyFont="1" applyFill="1" applyBorder="1" applyAlignment="1">
      <alignment horizontal="center" vertical="center" wrapText="1"/>
      <protection/>
    </xf>
    <xf numFmtId="0" fontId="21" fillId="0" borderId="0" xfId="96" applyNumberFormat="1" applyFont="1" applyFill="1" applyBorder="1" applyAlignment="1">
      <alignment/>
      <protection/>
    </xf>
    <xf numFmtId="177" fontId="17" fillId="0" borderId="0" xfId="93" applyNumberFormat="1" applyFont="1" applyFill="1" applyAlignment="1" quotePrefix="1">
      <alignment/>
      <protection/>
    </xf>
    <xf numFmtId="177" fontId="17" fillId="0" borderId="0" xfId="93" applyNumberFormat="1" applyFont="1" applyFill="1">
      <alignment/>
      <protection/>
    </xf>
    <xf numFmtId="177" fontId="17" fillId="0" borderId="0" xfId="93" applyNumberFormat="1" applyFont="1" applyFill="1" applyAlignment="1" quotePrefix="1">
      <alignment/>
      <protection/>
    </xf>
    <xf numFmtId="0" fontId="17" fillId="0" borderId="0" xfId="93" applyFont="1" applyFill="1">
      <alignment/>
      <protection/>
    </xf>
    <xf numFmtId="0" fontId="22" fillId="0" borderId="0" xfId="79" applyNumberFormat="1" applyFont="1" applyFill="1" applyBorder="1" applyAlignment="1">
      <alignment horizontal="left" indent="3"/>
      <protection/>
    </xf>
    <xf numFmtId="177" fontId="0" fillId="0" borderId="0" xfId="93" applyNumberFormat="1" applyFont="1" applyFill="1" applyAlignment="1">
      <alignment horizontal="right"/>
      <protection/>
    </xf>
    <xf numFmtId="177" fontId="0" fillId="0" borderId="0" xfId="93" applyNumberFormat="1" applyFont="1" applyFill="1">
      <alignment/>
      <protection/>
    </xf>
    <xf numFmtId="0" fontId="22" fillId="0" borderId="0" xfId="79" applyNumberFormat="1" applyFont="1" applyFill="1" applyBorder="1" applyAlignment="1">
      <alignment/>
      <protection/>
    </xf>
    <xf numFmtId="177" fontId="0" fillId="0" borderId="0" xfId="93" applyNumberFormat="1" applyFont="1" applyFill="1" applyBorder="1">
      <alignment/>
      <protection/>
    </xf>
    <xf numFmtId="0" fontId="0" fillId="0" borderId="0" xfId="93" applyFont="1" applyFill="1" applyBorder="1">
      <alignment/>
      <protection/>
    </xf>
    <xf numFmtId="0" fontId="0" fillId="0" borderId="0" xfId="79" applyFont="1" applyFill="1">
      <alignment/>
      <protection/>
    </xf>
    <xf numFmtId="0" fontId="17" fillId="0" borderId="0" xfId="93" applyFont="1" applyFill="1" applyBorder="1" applyAlignment="1">
      <alignment horizontal="left"/>
      <protection/>
    </xf>
    <xf numFmtId="0" fontId="0" fillId="0" borderId="0" xfId="93" applyFont="1" applyFill="1" applyAlignment="1">
      <alignment/>
      <protection/>
    </xf>
    <xf numFmtId="0" fontId="17" fillId="0" borderId="10" xfId="93" applyFont="1" applyFill="1" applyBorder="1" applyAlignment="1">
      <alignment horizontal="left"/>
      <protection/>
    </xf>
    <xf numFmtId="0" fontId="17" fillId="0" borderId="0" xfId="93" applyFont="1" applyFill="1" applyBorder="1" applyAlignment="1">
      <alignment horizontal="center"/>
      <protection/>
    </xf>
    <xf numFmtId="0" fontId="0" fillId="0" borderId="0" xfId="77" applyFont="1" applyFill="1">
      <alignment/>
      <protection/>
    </xf>
    <xf numFmtId="0" fontId="17" fillId="0" borderId="0" xfId="93" applyFont="1" applyFill="1" applyBorder="1" applyAlignment="1">
      <alignment/>
      <protection/>
    </xf>
    <xf numFmtId="0" fontId="17" fillId="0" borderId="0" xfId="93" applyFont="1" applyFill="1" applyBorder="1" applyAlignment="1">
      <alignment horizontal="center" vertical="center"/>
      <protection/>
    </xf>
    <xf numFmtId="0" fontId="17" fillId="0" borderId="0" xfId="77" applyFont="1" applyFill="1" applyBorder="1" applyAlignment="1">
      <alignment horizontal="center" vertical="center" wrapText="1"/>
      <protection/>
    </xf>
    <xf numFmtId="0" fontId="0" fillId="0" borderId="0" xfId="93" applyFont="1" applyFill="1" applyBorder="1" applyAlignment="1">
      <alignment horizontal="left" indent="1"/>
      <protection/>
    </xf>
    <xf numFmtId="1" fontId="0" fillId="0" borderId="0" xfId="93" applyNumberFormat="1" applyFont="1" applyFill="1" applyAlignment="1">
      <alignment horizontal="center"/>
      <protection/>
    </xf>
    <xf numFmtId="185" fontId="0" fillId="0" borderId="0" xfId="93" applyNumberFormat="1" applyFont="1" applyFill="1" applyAlignment="1">
      <alignment horizontal="center"/>
      <protection/>
    </xf>
    <xf numFmtId="177" fontId="0" fillId="0" borderId="0" xfId="93" applyNumberFormat="1" applyFont="1" applyFill="1" applyAlignment="1">
      <alignment horizontal="center"/>
      <protection/>
    </xf>
    <xf numFmtId="185" fontId="0" fillId="0" borderId="0" xfId="93" applyNumberFormat="1" applyFont="1" applyFill="1" applyAlignment="1">
      <alignment horizontal="right"/>
      <protection/>
    </xf>
    <xf numFmtId="185" fontId="0" fillId="0" borderId="0" xfId="93" applyNumberFormat="1" applyFont="1" applyFill="1" applyAlignment="1">
      <alignment horizontal="left" indent="1"/>
      <protection/>
    </xf>
    <xf numFmtId="0" fontId="17" fillId="0" borderId="0" xfId="93" applyFont="1" applyFill="1" applyBorder="1" applyAlignment="1">
      <alignment horizontal="left" vertical="center" indent="1"/>
      <protection/>
    </xf>
    <xf numFmtId="0" fontId="0" fillId="0" borderId="0" xfId="93" applyFont="1" applyFill="1" applyAlignment="1">
      <alignment horizontal="center" vertical="center"/>
      <protection/>
    </xf>
    <xf numFmtId="0" fontId="0" fillId="0" borderId="0" xfId="93" applyFont="1" applyFill="1" applyAlignment="1">
      <alignment horizontal="center"/>
      <protection/>
    </xf>
    <xf numFmtId="0" fontId="0" fillId="0" borderId="0" xfId="79" applyFont="1" applyFill="1" applyBorder="1">
      <alignment/>
      <protection/>
    </xf>
    <xf numFmtId="0" fontId="0" fillId="0" borderId="0" xfId="0" applyFont="1" applyAlignment="1">
      <alignment/>
    </xf>
    <xf numFmtId="0" fontId="16" fillId="0" borderId="10" xfId="92" applyFont="1" applyBorder="1" applyAlignment="1">
      <alignment horizontal="right"/>
      <protection/>
    </xf>
    <xf numFmtId="0" fontId="0" fillId="0" borderId="13" xfId="0" applyFont="1" applyBorder="1" applyAlignment="1">
      <alignment horizontal="center"/>
    </xf>
    <xf numFmtId="0" fontId="0" fillId="0" borderId="0" xfId="0" applyFont="1" applyAlignment="1">
      <alignment horizontal="center" wrapText="1"/>
    </xf>
    <xf numFmtId="0" fontId="27" fillId="0" borderId="0" xfId="0" applyFont="1" applyAlignment="1">
      <alignment/>
    </xf>
    <xf numFmtId="0" fontId="6" fillId="0" borderId="10" xfId="0" applyFont="1" applyBorder="1" applyAlignment="1">
      <alignment horizontal="center"/>
    </xf>
    <xf numFmtId="0" fontId="0" fillId="0" borderId="0" xfId="0" applyFont="1" applyBorder="1" applyAlignment="1">
      <alignment horizontal="center"/>
    </xf>
    <xf numFmtId="0" fontId="17" fillId="0" borderId="0" xfId="0" applyFont="1" applyBorder="1" applyAlignment="1">
      <alignment horizontal="center" vertical="center" wrapText="1"/>
    </xf>
    <xf numFmtId="0" fontId="27" fillId="0" borderId="0" xfId="0" applyFont="1" applyAlignment="1">
      <alignment horizontal="center"/>
    </xf>
    <xf numFmtId="0" fontId="24" fillId="0" borderId="0" xfId="0" applyFont="1" applyBorder="1" applyAlignment="1">
      <alignment horizontal="right"/>
    </xf>
    <xf numFmtId="0" fontId="17" fillId="0" borderId="11" xfId="0" applyFont="1" applyBorder="1" applyAlignment="1">
      <alignment horizontal="center" wrapText="1"/>
    </xf>
    <xf numFmtId="0" fontId="17" fillId="0" borderId="0"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0" fillId="0" borderId="0" xfId="77">
      <alignment/>
      <protection/>
    </xf>
    <xf numFmtId="0" fontId="18" fillId="0" borderId="0" xfId="77" applyFont="1" applyFill="1" applyBorder="1">
      <alignment/>
      <protection/>
    </xf>
    <xf numFmtId="0" fontId="18" fillId="0" borderId="0" xfId="77" applyFont="1">
      <alignment/>
      <protection/>
    </xf>
    <xf numFmtId="0" fontId="16" fillId="0" borderId="0" xfId="77" applyFont="1">
      <alignment/>
      <protection/>
    </xf>
    <xf numFmtId="0" fontId="0" fillId="0" borderId="0" xfId="77" applyFont="1" applyBorder="1" applyAlignment="1">
      <alignment horizontal="left" wrapText="1" indent="1"/>
      <protection/>
    </xf>
    <xf numFmtId="0" fontId="18" fillId="0" borderId="0" xfId="77" applyFont="1" applyBorder="1">
      <alignment/>
      <protection/>
    </xf>
    <xf numFmtId="0" fontId="16" fillId="0" borderId="14" xfId="79" applyFont="1" applyFill="1" applyBorder="1">
      <alignment/>
      <protection/>
    </xf>
    <xf numFmtId="0" fontId="0" fillId="0" borderId="14" xfId="79" applyFont="1" applyFill="1" applyBorder="1">
      <alignment/>
      <protection/>
    </xf>
    <xf numFmtId="2" fontId="0" fillId="0" borderId="0" xfId="77" applyNumberFormat="1" applyFont="1" applyBorder="1" applyAlignment="1">
      <alignment horizontal="right" wrapText="1" indent="1"/>
      <protection/>
    </xf>
    <xf numFmtId="3" fontId="16" fillId="0" borderId="0" xfId="90" applyNumberFormat="1" applyFont="1" applyFill="1" applyBorder="1" applyAlignment="1">
      <alignment horizontal="right"/>
      <protection/>
    </xf>
    <xf numFmtId="0" fontId="29" fillId="0" borderId="0" xfId="79" applyFont="1" applyFill="1">
      <alignment/>
      <protection/>
    </xf>
    <xf numFmtId="0" fontId="16" fillId="0" borderId="10" xfId="79" applyFont="1" applyBorder="1" applyAlignment="1">
      <alignment horizontal="right"/>
      <protection/>
    </xf>
    <xf numFmtId="3" fontId="0" fillId="0" borderId="0" xfId="93" applyNumberFormat="1" applyFont="1" applyAlignment="1">
      <alignment/>
      <protection/>
    </xf>
    <xf numFmtId="3" fontId="0" fillId="0" borderId="0" xfId="77" applyNumberFormat="1" applyFont="1">
      <alignment/>
      <protection/>
    </xf>
    <xf numFmtId="3" fontId="0" fillId="0" borderId="0" xfId="93" applyNumberFormat="1" applyFont="1" applyAlignment="1">
      <alignment/>
      <protection/>
    </xf>
    <xf numFmtId="3" fontId="0" fillId="0" borderId="0" xfId="77" applyNumberFormat="1" applyFont="1">
      <alignment/>
      <protection/>
    </xf>
    <xf numFmtId="3" fontId="25" fillId="0" borderId="0" xfId="93" applyNumberFormat="1" applyFont="1" applyAlignment="1">
      <alignment/>
      <protection/>
    </xf>
    <xf numFmtId="0" fontId="0" fillId="0" borderId="0" xfId="0" applyFont="1" applyFill="1" applyAlignment="1">
      <alignment/>
    </xf>
    <xf numFmtId="0" fontId="16" fillId="0" borderId="0" xfId="79" applyFont="1" applyFill="1" applyBorder="1">
      <alignment/>
      <protection/>
    </xf>
    <xf numFmtId="0" fontId="16" fillId="0" borderId="0" xfId="79" applyFont="1" applyFill="1">
      <alignment/>
      <protection/>
    </xf>
    <xf numFmtId="2" fontId="18" fillId="0" borderId="0" xfId="77" applyNumberFormat="1" applyFont="1" applyFill="1" applyBorder="1" applyAlignment="1">
      <alignment horizontal="right"/>
      <protection/>
    </xf>
    <xf numFmtId="2" fontId="18" fillId="0" borderId="0" xfId="77" applyNumberFormat="1" applyFont="1" applyBorder="1" applyAlignment="1">
      <alignment horizontal="right"/>
      <protection/>
    </xf>
    <xf numFmtId="0" fontId="17" fillId="0" borderId="0" xfId="79" applyFont="1" applyBorder="1">
      <alignment/>
      <protection/>
    </xf>
    <xf numFmtId="0" fontId="0" fillId="0" borderId="0" xfId="79" applyFont="1" applyBorder="1">
      <alignment/>
      <protection/>
    </xf>
    <xf numFmtId="0" fontId="17" fillId="0" borderId="0" xfId="79" applyFont="1">
      <alignment/>
      <protection/>
    </xf>
    <xf numFmtId="0" fontId="17" fillId="0" borderId="14" xfId="86" applyNumberFormat="1" applyFont="1" applyBorder="1" applyAlignment="1">
      <alignment horizontal="center" vertical="center" wrapText="1"/>
      <protection/>
    </xf>
    <xf numFmtId="0" fontId="17" fillId="0" borderId="0" xfId="86" applyNumberFormat="1" applyFont="1" applyBorder="1" applyAlignment="1">
      <alignment horizontal="center" vertical="center" wrapText="1"/>
      <protection/>
    </xf>
    <xf numFmtId="0" fontId="17" fillId="0" borderId="11" xfId="86" applyNumberFormat="1" applyFont="1" applyBorder="1" applyAlignment="1">
      <alignment horizontal="center" vertical="center" wrapText="1"/>
      <protection/>
    </xf>
    <xf numFmtId="0" fontId="17" fillId="0" borderId="0" xfId="87" applyNumberFormat="1" applyFont="1" applyFill="1" applyBorder="1">
      <alignment/>
      <protection/>
    </xf>
    <xf numFmtId="3" fontId="17" fillId="0" borderId="0" xfId="90" applyNumberFormat="1" applyFont="1" applyFill="1" applyBorder="1" applyAlignment="1">
      <alignment horizontal="right"/>
      <protection/>
    </xf>
    <xf numFmtId="3" fontId="78" fillId="0" borderId="0" xfId="0" applyNumberFormat="1" applyFont="1" applyBorder="1" applyAlignment="1">
      <alignment/>
    </xf>
    <xf numFmtId="3" fontId="79" fillId="0" borderId="0" xfId="0" applyNumberFormat="1" applyFont="1" applyBorder="1" applyAlignment="1">
      <alignment/>
    </xf>
    <xf numFmtId="3" fontId="16" fillId="0" borderId="0" xfId="90" applyNumberFormat="1" applyFont="1" applyFill="1" applyBorder="1" applyAlignment="1">
      <alignment horizontal="right"/>
      <protection/>
    </xf>
    <xf numFmtId="3" fontId="79" fillId="0" borderId="0" xfId="0" applyNumberFormat="1" applyFont="1" applyBorder="1" applyAlignment="1">
      <alignment/>
    </xf>
    <xf numFmtId="0" fontId="16" fillId="0" borderId="0" xfId="79" applyFont="1">
      <alignment/>
      <protection/>
    </xf>
    <xf numFmtId="0" fontId="80" fillId="0" borderId="14"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4" xfId="0" applyFont="1" applyBorder="1" applyAlignment="1">
      <alignment horizontal="center" vertical="center" wrapText="1"/>
    </xf>
    <xf numFmtId="0" fontId="17" fillId="0" borderId="0" xfId="93" applyFont="1" applyAlignment="1">
      <alignment horizontal="center" vertical="center"/>
      <protection/>
    </xf>
    <xf numFmtId="0" fontId="17" fillId="0" borderId="0" xfId="88" applyNumberFormat="1" applyFont="1" applyBorder="1" applyAlignment="1">
      <alignment horizontal="center" vertical="center"/>
      <protection/>
    </xf>
    <xf numFmtId="0" fontId="80" fillId="0" borderId="0" xfId="0" applyFont="1" applyBorder="1" applyAlignment="1">
      <alignment horizontal="center" vertical="center" wrapText="1"/>
    </xf>
    <xf numFmtId="0" fontId="17" fillId="0" borderId="0" xfId="88" applyNumberFormat="1" applyFont="1" applyBorder="1" applyAlignment="1" quotePrefix="1">
      <alignment horizontal="center" vertical="center"/>
      <protection/>
    </xf>
    <xf numFmtId="0" fontId="17" fillId="0" borderId="0" xfId="88" applyFont="1" applyBorder="1" applyAlignment="1">
      <alignment vertical="center"/>
      <protection/>
    </xf>
    <xf numFmtId="0" fontId="17" fillId="0" borderId="0" xfId="88" applyFont="1" applyBorder="1" applyAlignment="1">
      <alignment horizontal="center" vertical="center"/>
      <protection/>
    </xf>
    <xf numFmtId="0" fontId="17" fillId="0" borderId="11" xfId="98" applyFont="1" applyBorder="1" applyAlignment="1">
      <alignment vertical="center"/>
      <protection/>
    </xf>
    <xf numFmtId="0" fontId="80" fillId="0" borderId="11" xfId="0" applyFont="1" applyBorder="1" applyAlignment="1">
      <alignment horizontal="center" vertical="center" wrapText="1"/>
    </xf>
    <xf numFmtId="0" fontId="17" fillId="0" borderId="0" xfId="97" applyNumberFormat="1" applyFont="1" applyBorder="1" applyAlignment="1">
      <alignment wrapText="1"/>
      <protection/>
    </xf>
    <xf numFmtId="0" fontId="0" fillId="0" borderId="0" xfId="97" applyNumberFormat="1" applyFont="1" applyBorder="1" applyAlignment="1">
      <alignment horizontal="left" indent="1"/>
      <protection/>
    </xf>
    <xf numFmtId="43" fontId="17" fillId="0" borderId="0" xfId="42" applyFont="1" applyFill="1" applyBorder="1" applyAlignment="1">
      <alignment horizontal="right"/>
    </xf>
    <xf numFmtId="177" fontId="0" fillId="0" borderId="0" xfId="93" applyNumberFormat="1" applyFont="1" applyFill="1" applyBorder="1" applyAlignment="1">
      <alignment horizontal="right" indent="1"/>
      <protection/>
    </xf>
    <xf numFmtId="0" fontId="18" fillId="0" borderId="11" xfId="0" applyFont="1" applyBorder="1" applyAlignment="1">
      <alignment horizontal="center" vertical="center" wrapText="1"/>
    </xf>
    <xf numFmtId="173" fontId="0" fillId="0" borderId="0" xfId="93" applyNumberFormat="1" applyFont="1" applyFill="1" applyAlignment="1">
      <alignment horizontal="right"/>
      <protection/>
    </xf>
    <xf numFmtId="0" fontId="17" fillId="0" borderId="0" xfId="79" applyFont="1" applyBorder="1" applyAlignment="1">
      <alignment/>
      <protection/>
    </xf>
    <xf numFmtId="2" fontId="17" fillId="0" borderId="0" xfId="79" applyNumberFormat="1" applyFont="1" applyBorder="1" applyAlignment="1">
      <alignment horizontal="right" indent="1"/>
      <protection/>
    </xf>
    <xf numFmtId="0" fontId="18" fillId="0" borderId="0" xfId="93" applyFont="1" applyBorder="1">
      <alignment/>
      <protection/>
    </xf>
    <xf numFmtId="0" fontId="0" fillId="0" borderId="0" xfId="79" applyFont="1" applyBorder="1" applyAlignment="1">
      <alignment horizontal="left" indent="1"/>
      <protection/>
    </xf>
    <xf numFmtId="2" fontId="0" fillId="0" borderId="0" xfId="79" applyNumberFormat="1" applyFont="1" applyBorder="1" applyAlignment="1">
      <alignment horizontal="right" indent="1"/>
      <protection/>
    </xf>
    <xf numFmtId="0" fontId="0" fillId="0" borderId="0" xfId="79" applyFont="1" applyBorder="1" applyAlignment="1">
      <alignment horizontal="left" wrapText="1" indent="1"/>
      <protection/>
    </xf>
    <xf numFmtId="0" fontId="17" fillId="0" borderId="0" xfId="93" applyFont="1" applyBorder="1" applyAlignment="1">
      <alignment wrapText="1"/>
      <protection/>
    </xf>
    <xf numFmtId="0" fontId="15" fillId="0" borderId="0" xfId="93" applyFont="1" applyFill="1" applyAlignment="1">
      <alignment horizontal="left" wrapText="1"/>
      <protection/>
    </xf>
    <xf numFmtId="3" fontId="0" fillId="0" borderId="0" xfId="77" applyNumberFormat="1" applyFont="1" applyBorder="1">
      <alignment/>
      <protection/>
    </xf>
    <xf numFmtId="177" fontId="0" fillId="0" borderId="0" xfId="93" applyNumberFormat="1" applyFont="1" applyFill="1" applyAlignment="1" quotePrefix="1">
      <alignment/>
      <protection/>
    </xf>
    <xf numFmtId="0" fontId="17" fillId="0" borderId="15" xfId="77" applyFont="1" applyFill="1" applyBorder="1" applyAlignment="1">
      <alignment horizontal="center" vertical="center" wrapText="1"/>
      <protection/>
    </xf>
    <xf numFmtId="173" fontId="0" fillId="0" borderId="0" xfId="93" applyNumberFormat="1" applyFont="1">
      <alignment/>
      <protection/>
    </xf>
    <xf numFmtId="0" fontId="6" fillId="0" borderId="10" xfId="77" applyFont="1" applyBorder="1" applyAlignment="1">
      <alignment horizontal="center"/>
      <protection/>
    </xf>
    <xf numFmtId="0" fontId="0" fillId="0" borderId="0" xfId="77" applyFont="1" applyBorder="1" applyAlignment="1">
      <alignment horizontal="center"/>
      <protection/>
    </xf>
    <xf numFmtId="0" fontId="17" fillId="0" borderId="0" xfId="77" applyFont="1" applyBorder="1">
      <alignment/>
      <protection/>
    </xf>
    <xf numFmtId="2" fontId="17" fillId="0" borderId="0" xfId="77" applyNumberFormat="1" applyFont="1" applyBorder="1" applyAlignment="1">
      <alignment horizontal="right" indent="1"/>
      <protection/>
    </xf>
    <xf numFmtId="0" fontId="0" fillId="0" borderId="0" xfId="77" applyFont="1" applyBorder="1" applyAlignment="1">
      <alignment horizontal="left" indent="1"/>
      <protection/>
    </xf>
    <xf numFmtId="2" fontId="0" fillId="0" borderId="0" xfId="77" applyNumberFormat="1" applyFont="1" applyBorder="1" applyAlignment="1">
      <alignment horizontal="right" indent="1"/>
      <protection/>
    </xf>
    <xf numFmtId="2" fontId="17" fillId="0" borderId="0" xfId="77" applyNumberFormat="1" applyFont="1" applyFill="1" applyBorder="1" applyAlignment="1">
      <alignment horizontal="center" wrapText="1"/>
      <protection/>
    </xf>
    <xf numFmtId="0" fontId="17" fillId="0" borderId="11" xfId="77" applyFont="1" applyFill="1" applyBorder="1" applyAlignment="1">
      <alignment horizontal="center" vertical="center" wrapText="1"/>
      <protection/>
    </xf>
    <xf numFmtId="3" fontId="17" fillId="0" borderId="0" xfId="93" applyNumberFormat="1" applyFont="1" applyFill="1" applyBorder="1" applyAlignment="1">
      <alignment horizontal="center"/>
      <protection/>
    </xf>
    <xf numFmtId="2" fontId="80" fillId="0" borderId="14" xfId="93" applyNumberFormat="1" applyFont="1" applyBorder="1" applyAlignment="1">
      <alignment horizontal="right" indent="1"/>
      <protection/>
    </xf>
    <xf numFmtId="2" fontId="78" fillId="0" borderId="0" xfId="93" applyNumberFormat="1" applyFont="1" applyBorder="1" applyAlignment="1">
      <alignment horizontal="right" indent="1"/>
      <protection/>
    </xf>
    <xf numFmtId="2" fontId="81" fillId="0" borderId="0" xfId="93" applyNumberFormat="1" applyFont="1" applyBorder="1" applyAlignment="1">
      <alignment horizontal="right" indent="1"/>
      <protection/>
    </xf>
    <xf numFmtId="2" fontId="78" fillId="0" borderId="0" xfId="93" applyNumberFormat="1" applyFont="1" applyFill="1" applyBorder="1" applyAlignment="1">
      <alignment horizontal="right" indent="1"/>
      <protection/>
    </xf>
    <xf numFmtId="0" fontId="82" fillId="0" borderId="0" xfId="93" applyFont="1" applyAlignment="1">
      <alignment/>
      <protection/>
    </xf>
    <xf numFmtId="2" fontId="81" fillId="0" borderId="0" xfId="93" applyNumberFormat="1" applyFont="1" applyFill="1" applyBorder="1" applyAlignment="1">
      <alignment horizontal="right" indent="1"/>
      <protection/>
    </xf>
    <xf numFmtId="2" fontId="80" fillId="0" borderId="0" xfId="93" applyNumberFormat="1" applyFont="1" applyBorder="1" applyAlignment="1">
      <alignment horizontal="right" indent="1"/>
      <protection/>
    </xf>
    <xf numFmtId="2" fontId="80" fillId="0" borderId="0" xfId="93" applyNumberFormat="1" applyFont="1" applyFill="1" applyBorder="1" applyAlignment="1">
      <alignment horizontal="right" indent="1"/>
      <protection/>
    </xf>
    <xf numFmtId="0" fontId="17" fillId="0" borderId="15" xfId="77" applyFont="1" applyBorder="1" applyAlignment="1">
      <alignment horizontal="center" vertical="center" wrapText="1"/>
      <protection/>
    </xf>
    <xf numFmtId="0" fontId="15" fillId="0" borderId="10" xfId="0" applyFont="1" applyBorder="1" applyAlignment="1">
      <alignment horizontal="left"/>
    </xf>
    <xf numFmtId="0" fontId="15" fillId="0" borderId="0" xfId="0" applyFont="1" applyBorder="1" applyAlignment="1">
      <alignment horizontal="left"/>
    </xf>
    <xf numFmtId="0" fontId="17" fillId="0" borderId="13" xfId="0" applyFont="1" applyBorder="1" applyAlignment="1">
      <alignment horizontal="center" vertical="center" wrapText="1"/>
    </xf>
    <xf numFmtId="0" fontId="0" fillId="0" borderId="0" xfId="92" applyFont="1" applyBorder="1" applyAlignment="1">
      <alignment horizontal="center"/>
      <protection/>
    </xf>
    <xf numFmtId="0" fontId="17" fillId="0" borderId="11" xfId="0" applyFont="1" applyBorder="1" applyAlignment="1">
      <alignment horizontal="center" vertical="center" wrapText="1"/>
    </xf>
    <xf numFmtId="0" fontId="17" fillId="0" borderId="12" xfId="92" applyFont="1" applyBorder="1" applyAlignment="1">
      <alignment horizontal="center" vertical="center"/>
      <protection/>
    </xf>
    <xf numFmtId="0" fontId="17" fillId="0" borderId="0" xfId="92" applyFont="1" applyBorder="1">
      <alignment/>
      <protection/>
    </xf>
    <xf numFmtId="174" fontId="17" fillId="0" borderId="0" xfId="92" applyNumberFormat="1" applyFont="1" applyAlignment="1">
      <alignment horizontal="right" indent="1"/>
      <protection/>
    </xf>
    <xf numFmtId="173" fontId="17" fillId="0" borderId="0" xfId="92" applyNumberFormat="1" applyFont="1" applyAlignment="1">
      <alignment horizontal="right" indent="1"/>
      <protection/>
    </xf>
    <xf numFmtId="174" fontId="0" fillId="0" borderId="0" xfId="92" applyNumberFormat="1" applyFont="1" applyAlignment="1">
      <alignment horizontal="right" indent="1"/>
      <protection/>
    </xf>
    <xf numFmtId="173" fontId="0" fillId="0" borderId="0" xfId="92" applyNumberFormat="1" applyFont="1" applyAlignment="1">
      <alignment horizontal="right" indent="1"/>
      <protection/>
    </xf>
    <xf numFmtId="0" fontId="15" fillId="0" borderId="10" xfId="92" applyFont="1" applyBorder="1" applyAlignment="1">
      <alignment horizontal="left"/>
      <protection/>
    </xf>
    <xf numFmtId="0" fontId="17" fillId="0" borderId="13" xfId="92" applyFont="1" applyBorder="1" applyAlignment="1">
      <alignment horizontal="center" vertical="center" wrapText="1"/>
      <protection/>
    </xf>
    <xf numFmtId="0" fontId="17" fillId="0" borderId="11" xfId="92" applyFont="1" applyBorder="1" applyAlignment="1">
      <alignment horizontal="center" vertical="center" wrapText="1"/>
      <protection/>
    </xf>
    <xf numFmtId="0" fontId="17" fillId="0" borderId="12" xfId="0" applyFont="1" applyBorder="1" applyAlignment="1">
      <alignment horizontal="center" vertical="center" wrapText="1"/>
    </xf>
    <xf numFmtId="0" fontId="17" fillId="0" borderId="0" xfId="93" applyFont="1" applyBorder="1" applyAlignment="1">
      <alignment horizontal="left"/>
      <protection/>
    </xf>
    <xf numFmtId="3" fontId="17" fillId="0" borderId="0" xfId="92" applyNumberFormat="1" applyFont="1" applyAlignment="1">
      <alignment horizontal="right" indent="1"/>
      <protection/>
    </xf>
    <xf numFmtId="173" fontId="17" fillId="0" borderId="0" xfId="0" applyNumberFormat="1" applyFont="1" applyBorder="1" applyAlignment="1">
      <alignment horizontal="right" indent="1"/>
    </xf>
    <xf numFmtId="173" fontId="17" fillId="0" borderId="0" xfId="0" applyNumberFormat="1" applyFont="1" applyAlignment="1">
      <alignment horizontal="right" indent="1"/>
    </xf>
    <xf numFmtId="0" fontId="17" fillId="0" borderId="0" xfId="92" applyFont="1">
      <alignment/>
      <protection/>
    </xf>
    <xf numFmtId="3" fontId="0" fillId="0" borderId="0" xfId="92" applyNumberFormat="1" applyFont="1" applyAlignment="1">
      <alignment horizontal="right" indent="1"/>
      <protection/>
    </xf>
    <xf numFmtId="173" fontId="0" fillId="0" borderId="0" xfId="0" applyNumberFormat="1" applyFont="1" applyBorder="1" applyAlignment="1">
      <alignment horizontal="right" indent="1"/>
    </xf>
    <xf numFmtId="173" fontId="0" fillId="0" borderId="0" xfId="0" applyNumberFormat="1" applyFont="1" applyAlignment="1">
      <alignment horizontal="right" indent="1"/>
    </xf>
    <xf numFmtId="3" fontId="0" fillId="0" borderId="0" xfId="92" applyNumberFormat="1" applyFont="1" applyFill="1" applyAlignment="1">
      <alignment horizontal="right" indent="1"/>
      <protection/>
    </xf>
    <xf numFmtId="173" fontId="0"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0" fontId="0" fillId="0" borderId="0" xfId="92" applyFont="1" applyFill="1">
      <alignment/>
      <protection/>
    </xf>
    <xf numFmtId="1" fontId="17" fillId="0" borderId="0" xfId="0" applyNumberFormat="1" applyFont="1" applyBorder="1" applyAlignment="1">
      <alignment horizontal="right" indent="1"/>
    </xf>
    <xf numFmtId="3" fontId="0" fillId="0" borderId="0" xfId="92" applyNumberFormat="1" applyFont="1">
      <alignment/>
      <protection/>
    </xf>
    <xf numFmtId="173" fontId="0" fillId="0" borderId="0" xfId="92" applyNumberFormat="1" applyFont="1">
      <alignment/>
      <protection/>
    </xf>
    <xf numFmtId="3" fontId="0" fillId="0" borderId="0" xfId="92" applyNumberFormat="1" applyFont="1" applyAlignment="1" quotePrefix="1">
      <alignment horizontal="right" indent="1"/>
      <protection/>
    </xf>
    <xf numFmtId="174" fontId="0" fillId="0" borderId="0" xfId="0" applyNumberFormat="1" applyFont="1" applyAlignment="1">
      <alignment horizontal="right" indent="1"/>
    </xf>
    <xf numFmtId="0" fontId="18" fillId="0" borderId="0" xfId="92" applyFont="1" applyAlignment="1">
      <alignment horizontal="left"/>
      <protection/>
    </xf>
    <xf numFmtId="0" fontId="15" fillId="0" borderId="0" xfId="92" applyFont="1" applyFill="1" applyAlignment="1">
      <alignment horizontal="left"/>
      <protection/>
    </xf>
    <xf numFmtId="0" fontId="20" fillId="0" borderId="0" xfId="92" applyFont="1">
      <alignment/>
      <protection/>
    </xf>
    <xf numFmtId="0" fontId="16" fillId="0" borderId="0" xfId="92" applyFont="1" applyBorder="1" applyAlignment="1">
      <alignment horizontal="right"/>
      <protection/>
    </xf>
    <xf numFmtId="0" fontId="19" fillId="0" borderId="0" xfId="92" applyFont="1">
      <alignment/>
      <protection/>
    </xf>
    <xf numFmtId="169" fontId="0" fillId="0" borderId="0" xfId="92" applyNumberFormat="1" applyFont="1" applyAlignment="1">
      <alignment horizontal="right" indent="1"/>
      <protection/>
    </xf>
    <xf numFmtId="0" fontId="20" fillId="0" borderId="0" xfId="92" applyFont="1" applyFill="1">
      <alignment/>
      <protection/>
    </xf>
    <xf numFmtId="3" fontId="17" fillId="0" borderId="0" xfId="92" applyNumberFormat="1" applyFont="1" applyAlignment="1" quotePrefix="1">
      <alignment horizontal="right" indent="1"/>
      <protection/>
    </xf>
    <xf numFmtId="3" fontId="0" fillId="0" borderId="0" xfId="92" applyNumberFormat="1" applyFont="1" applyBorder="1" applyAlignment="1">
      <alignment horizontal="right" indent="1"/>
      <protection/>
    </xf>
    <xf numFmtId="0" fontId="20" fillId="0" borderId="0" xfId="92" applyFont="1" applyAlignment="1">
      <alignment horizontal="right"/>
      <protection/>
    </xf>
    <xf numFmtId="0" fontId="17" fillId="0" borderId="0" xfId="77" applyFont="1" applyFill="1" applyBorder="1" applyAlignment="1">
      <alignment horizontal="center" vertical="center"/>
      <protection/>
    </xf>
    <xf numFmtId="173" fontId="17" fillId="0" borderId="0" xfId="93" applyNumberFormat="1" applyFont="1" applyFill="1" applyAlignment="1">
      <alignment horizontal="right" indent="1"/>
      <protection/>
    </xf>
    <xf numFmtId="0" fontId="30" fillId="0" borderId="0" xfId="79" applyNumberFormat="1" applyFont="1" applyFill="1" applyBorder="1" applyAlignment="1">
      <alignment horizontal="left" indent="1"/>
      <protection/>
    </xf>
    <xf numFmtId="173" fontId="17" fillId="0" borderId="0" xfId="93" applyNumberFormat="1" applyFont="1" applyFill="1" applyAlignment="1">
      <alignment horizontal="right" indent="1"/>
      <protection/>
    </xf>
    <xf numFmtId="177" fontId="0" fillId="0" borderId="0" xfId="93" applyNumberFormat="1" applyFont="1" applyFill="1" applyAlignment="1" quotePrefix="1">
      <alignment horizontal="center"/>
      <protection/>
    </xf>
    <xf numFmtId="173" fontId="0" fillId="0" borderId="0" xfId="93" applyNumberFormat="1" applyFont="1" applyFill="1" applyAlignment="1">
      <alignment horizontal="right" indent="1"/>
      <protection/>
    </xf>
    <xf numFmtId="177" fontId="0" fillId="0" borderId="0" xfId="93" applyNumberFormat="1" applyFont="1" applyFill="1" applyAlignment="1" quotePrefix="1">
      <alignment horizontal="right"/>
      <protection/>
    </xf>
    <xf numFmtId="173" fontId="0" fillId="0" borderId="0" xfId="93" applyNumberFormat="1" applyFont="1" applyFill="1">
      <alignment/>
      <protection/>
    </xf>
    <xf numFmtId="176" fontId="0" fillId="0" borderId="0" xfId="93" applyNumberFormat="1" applyFont="1" applyFill="1">
      <alignment/>
      <protection/>
    </xf>
    <xf numFmtId="191" fontId="0" fillId="0" borderId="0" xfId="93" applyNumberFormat="1" applyFont="1" applyFill="1" applyAlignment="1" quotePrefix="1">
      <alignment horizontal="right"/>
      <protection/>
    </xf>
    <xf numFmtId="177" fontId="0" fillId="0" borderId="0" xfId="93" applyNumberFormat="1" applyFont="1" applyFill="1" applyBorder="1" applyAlignment="1" quotePrefix="1">
      <alignment/>
      <protection/>
    </xf>
    <xf numFmtId="0" fontId="15" fillId="0" borderId="0" xfId="93" applyFont="1" applyFill="1" applyBorder="1" applyAlignment="1">
      <alignment horizontal="left"/>
      <protection/>
    </xf>
    <xf numFmtId="0" fontId="17" fillId="0" borderId="13" xfId="77" applyFont="1" applyFill="1" applyBorder="1" applyAlignment="1">
      <alignment horizontal="center" vertical="center"/>
      <protection/>
    </xf>
    <xf numFmtId="173" fontId="17" fillId="0" borderId="0" xfId="93" applyNumberFormat="1" applyFont="1" applyFill="1">
      <alignment/>
      <protection/>
    </xf>
    <xf numFmtId="185" fontId="17" fillId="0" borderId="0" xfId="46" applyNumberFormat="1" applyFont="1" applyFill="1" applyAlignment="1">
      <alignment/>
    </xf>
    <xf numFmtId="185" fontId="0" fillId="0" borderId="0" xfId="46" applyNumberFormat="1" applyFont="1" applyFill="1" applyAlignment="1">
      <alignment/>
    </xf>
    <xf numFmtId="177" fontId="0" fillId="0" borderId="0" xfId="46" applyNumberFormat="1" applyFont="1" applyFill="1" applyAlignment="1">
      <alignment/>
    </xf>
    <xf numFmtId="174" fontId="17" fillId="0" borderId="0" xfId="90" applyNumberFormat="1" applyFont="1" applyFill="1" applyBorder="1" applyAlignment="1">
      <alignment horizontal="right" indent="1"/>
      <protection/>
    </xf>
    <xf numFmtId="174" fontId="0" fillId="0" borderId="0" xfId="90" applyNumberFormat="1" applyFont="1" applyFill="1" applyBorder="1" applyAlignment="1">
      <alignment horizontal="right" indent="1"/>
      <protection/>
    </xf>
    <xf numFmtId="0" fontId="0" fillId="0" borderId="0" xfId="79" applyFont="1" applyFill="1" applyBorder="1" applyAlignment="1">
      <alignment horizontal="left" indent="1"/>
      <protection/>
    </xf>
    <xf numFmtId="3" fontId="83" fillId="0" borderId="0" xfId="0" applyNumberFormat="1" applyFont="1" applyAlignment="1">
      <alignment horizontal="center"/>
    </xf>
    <xf numFmtId="2" fontId="17" fillId="0" borderId="0" xfId="77" applyNumberFormat="1" applyFont="1" applyFill="1" applyBorder="1" applyAlignment="1" quotePrefix="1">
      <alignment horizontal="center" wrapText="1"/>
      <protection/>
    </xf>
    <xf numFmtId="185" fontId="0" fillId="0" borderId="0" xfId="79" applyNumberFormat="1" applyFont="1">
      <alignment/>
      <protection/>
    </xf>
    <xf numFmtId="177" fontId="0" fillId="0" borderId="0" xfId="79" applyNumberFormat="1" applyFont="1">
      <alignment/>
      <protection/>
    </xf>
    <xf numFmtId="185" fontId="0" fillId="0" borderId="0" xfId="93" applyNumberFormat="1" applyFont="1" applyAlignment="1">
      <alignment/>
      <protection/>
    </xf>
    <xf numFmtId="177" fontId="0" fillId="0" borderId="0" xfId="93" applyNumberFormat="1" applyFont="1" applyAlignment="1">
      <alignment/>
      <protection/>
    </xf>
    <xf numFmtId="185" fontId="0" fillId="0" borderId="0" xfId="93" applyNumberFormat="1" applyFont="1">
      <alignment/>
      <protection/>
    </xf>
    <xf numFmtId="177" fontId="0" fillId="0" borderId="0" xfId="93" applyNumberFormat="1" applyFont="1">
      <alignment/>
      <protection/>
    </xf>
    <xf numFmtId="177" fontId="0" fillId="0" borderId="0" xfId="93" applyNumberFormat="1" applyFont="1" applyAlignment="1">
      <alignment/>
      <protection/>
    </xf>
    <xf numFmtId="185" fontId="0" fillId="0" borderId="0" xfId="93" applyNumberFormat="1" applyFont="1" applyBorder="1" applyAlignment="1">
      <alignment/>
      <protection/>
    </xf>
    <xf numFmtId="185" fontId="0" fillId="0" borderId="0" xfId="93" applyNumberFormat="1" applyFont="1" applyBorder="1">
      <alignment/>
      <protection/>
    </xf>
    <xf numFmtId="185" fontId="0" fillId="0" borderId="0" xfId="93" applyNumberFormat="1" applyFont="1" applyAlignment="1">
      <alignment/>
      <protection/>
    </xf>
    <xf numFmtId="177" fontId="0" fillId="0" borderId="0" xfId="93" applyNumberFormat="1" applyFont="1">
      <alignment/>
      <protection/>
    </xf>
    <xf numFmtId="185" fontId="0" fillId="0" borderId="0" xfId="93" applyNumberFormat="1" applyFont="1">
      <alignment/>
      <protection/>
    </xf>
    <xf numFmtId="185" fontId="25" fillId="0" borderId="0" xfId="93" applyNumberFormat="1" applyFont="1" applyAlignment="1">
      <alignment/>
      <protection/>
    </xf>
    <xf numFmtId="177" fontId="17" fillId="0" borderId="0" xfId="45" applyNumberFormat="1" applyFont="1" applyBorder="1" applyAlignment="1">
      <alignment horizontal="right" indent="1"/>
    </xf>
    <xf numFmtId="177" fontId="0" fillId="0" borderId="0" xfId="92" applyNumberFormat="1" applyFont="1">
      <alignment/>
      <protection/>
    </xf>
    <xf numFmtId="185" fontId="0" fillId="0" borderId="0" xfId="92" applyNumberFormat="1" applyFont="1">
      <alignment/>
      <protection/>
    </xf>
    <xf numFmtId="176" fontId="0" fillId="0" borderId="0" xfId="92" applyNumberFormat="1" applyFont="1">
      <alignment/>
      <protection/>
    </xf>
    <xf numFmtId="169" fontId="0" fillId="0" borderId="0" xfId="92" applyNumberFormat="1" applyFont="1" applyAlignment="1" quotePrefix="1">
      <alignment horizontal="right" indent="1"/>
      <protection/>
    </xf>
    <xf numFmtId="185" fontId="20" fillId="0" borderId="0" xfId="92" applyNumberFormat="1" applyFont="1">
      <alignment/>
      <protection/>
    </xf>
    <xf numFmtId="177" fontId="20" fillId="0" borderId="0" xfId="92" applyNumberFormat="1" applyFont="1">
      <alignment/>
      <protection/>
    </xf>
    <xf numFmtId="185" fontId="17" fillId="0" borderId="11" xfId="98" applyNumberFormat="1" applyFont="1" applyBorder="1" applyAlignment="1">
      <alignment horizontal="right" vertical="center"/>
      <protection/>
    </xf>
    <xf numFmtId="185" fontId="0" fillId="0" borderId="0" xfId="93" applyNumberFormat="1" applyFont="1" applyFill="1" applyBorder="1" applyAlignment="1" quotePrefix="1">
      <alignment/>
      <protection/>
    </xf>
    <xf numFmtId="185" fontId="0" fillId="0" borderId="0" xfId="93" applyNumberFormat="1" applyFont="1" applyFill="1" applyBorder="1">
      <alignment/>
      <protection/>
    </xf>
    <xf numFmtId="185" fontId="0" fillId="0" borderId="0" xfId="79" applyNumberFormat="1" applyFont="1" applyFill="1">
      <alignment/>
      <protection/>
    </xf>
    <xf numFmtId="185" fontId="0" fillId="0" borderId="0" xfId="93" applyNumberFormat="1" applyFont="1" applyFill="1">
      <alignment/>
      <protection/>
    </xf>
    <xf numFmtId="177" fontId="17" fillId="0" borderId="0" xfId="93" applyNumberFormat="1" applyFont="1" applyFill="1">
      <alignment/>
      <protection/>
    </xf>
    <xf numFmtId="185" fontId="0" fillId="0" borderId="0" xfId="93" applyNumberFormat="1" applyFont="1" applyAlignment="1">
      <alignment horizontal="right"/>
      <protection/>
    </xf>
    <xf numFmtId="43" fontId="80" fillId="0" borderId="14" xfId="42" applyFont="1" applyBorder="1" applyAlignment="1">
      <alignment horizontal="right" indent="1"/>
    </xf>
    <xf numFmtId="43" fontId="78" fillId="0" borderId="0" xfId="42" applyFont="1" applyBorder="1" applyAlignment="1">
      <alignment horizontal="right" indent="1"/>
    </xf>
    <xf numFmtId="43" fontId="81" fillId="0" borderId="0" xfId="42" applyFont="1" applyBorder="1" applyAlignment="1">
      <alignment horizontal="right" indent="1"/>
    </xf>
    <xf numFmtId="43" fontId="78" fillId="0" borderId="0" xfId="42" applyFont="1" applyFill="1" applyBorder="1" applyAlignment="1">
      <alignment horizontal="right" indent="1"/>
    </xf>
    <xf numFmtId="43" fontId="81" fillId="0" borderId="0" xfId="42" applyFont="1" applyFill="1" applyBorder="1" applyAlignment="1">
      <alignment horizontal="right" indent="1"/>
    </xf>
    <xf numFmtId="43" fontId="80" fillId="0" borderId="0" xfId="42" applyFont="1" applyBorder="1" applyAlignment="1">
      <alignment horizontal="right" indent="1"/>
    </xf>
    <xf numFmtId="43" fontId="80" fillId="0" borderId="0" xfId="42" applyFont="1" applyFill="1" applyBorder="1" applyAlignment="1">
      <alignment horizontal="right" indent="1"/>
    </xf>
    <xf numFmtId="191" fontId="17" fillId="0" borderId="14" xfId="42" applyNumberFormat="1" applyFont="1" applyBorder="1" applyAlignment="1">
      <alignment horizontal="right" indent="3"/>
    </xf>
    <xf numFmtId="191" fontId="83" fillId="0" borderId="0" xfId="42" applyNumberFormat="1" applyFont="1" applyAlignment="1">
      <alignment horizontal="right" indent="3"/>
    </xf>
    <xf numFmtId="191" fontId="17" fillId="0" borderId="0" xfId="42" applyNumberFormat="1" applyFont="1" applyAlignment="1">
      <alignment horizontal="right" indent="3"/>
    </xf>
    <xf numFmtId="174" fontId="80" fillId="0" borderId="0" xfId="93" applyNumberFormat="1" applyFont="1" applyAlignment="1">
      <alignment horizontal="right" indent="3"/>
      <protection/>
    </xf>
    <xf numFmtId="174" fontId="78" fillId="0" borderId="0" xfId="93" applyNumberFormat="1" applyFont="1" applyAlignment="1">
      <alignment horizontal="right" indent="3"/>
      <protection/>
    </xf>
    <xf numFmtId="0" fontId="15" fillId="0" borderId="0" xfId="77" applyFont="1" applyAlignment="1">
      <alignment horizontal="left"/>
      <protection/>
    </xf>
    <xf numFmtId="0" fontId="80" fillId="0" borderId="0" xfId="0" applyFont="1" applyAlignment="1">
      <alignment horizontal="center" vertical="center" wrapText="1"/>
    </xf>
    <xf numFmtId="0" fontId="17" fillId="0" borderId="11" xfId="95" applyFont="1" applyBorder="1" applyAlignment="1">
      <alignment horizontal="center" vertical="center" wrapText="1"/>
      <protection/>
    </xf>
    <xf numFmtId="3" fontId="17" fillId="0" borderId="0" xfId="93" applyNumberFormat="1" applyFont="1">
      <alignment/>
      <protection/>
    </xf>
    <xf numFmtId="177" fontId="17" fillId="0" borderId="0" xfId="93" applyNumberFormat="1" applyFont="1">
      <alignment/>
      <protection/>
    </xf>
    <xf numFmtId="174" fontId="17" fillId="0" borderId="0" xfId="93" applyNumberFormat="1" applyFont="1">
      <alignment/>
      <protection/>
    </xf>
    <xf numFmtId="0" fontId="17" fillId="0" borderId="0" xfId="89" applyFont="1">
      <alignment/>
      <protection/>
    </xf>
    <xf numFmtId="0" fontId="0" fillId="0" borderId="0" xfId="89" applyFont="1" applyAlignment="1">
      <alignment horizontal="left" indent="1"/>
      <protection/>
    </xf>
    <xf numFmtId="174" fontId="0" fillId="0" borderId="0" xfId="93" applyNumberFormat="1" applyFont="1">
      <alignment/>
      <protection/>
    </xf>
    <xf numFmtId="0" fontId="0" fillId="0" borderId="0" xfId="93" applyFont="1" applyAlignment="1">
      <alignment horizontal="left" indent="1"/>
      <protection/>
    </xf>
    <xf numFmtId="3" fontId="0" fillId="0" borderId="0" xfId="93" applyNumberFormat="1" applyFont="1">
      <alignment/>
      <protection/>
    </xf>
    <xf numFmtId="174" fontId="17" fillId="0" borderId="0" xfId="92" applyNumberFormat="1" applyFont="1" applyAlignment="1">
      <alignment/>
      <protection/>
    </xf>
    <xf numFmtId="174" fontId="0" fillId="0" borderId="0" xfId="0" applyNumberFormat="1" applyFont="1" applyAlignment="1">
      <alignment/>
    </xf>
    <xf numFmtId="174" fontId="0" fillId="0" borderId="0" xfId="92" applyNumberFormat="1" applyFont="1" applyAlignment="1">
      <alignment/>
      <protection/>
    </xf>
    <xf numFmtId="174" fontId="0" fillId="0" borderId="0" xfId="92" applyNumberFormat="1" applyFont="1" applyAlignment="1">
      <alignment horizontal="right" indent="1"/>
      <protection/>
    </xf>
    <xf numFmtId="174" fontId="0" fillId="0" borderId="0" xfId="92" applyNumberFormat="1" applyFont="1" applyAlignment="1" quotePrefix="1">
      <alignment horizontal="right" indent="1"/>
      <protection/>
    </xf>
    <xf numFmtId="174" fontId="0" fillId="0" borderId="0" xfId="92" applyNumberFormat="1" applyFont="1" applyFill="1" applyAlignment="1">
      <alignment horizontal="right" indent="1"/>
      <protection/>
    </xf>
    <xf numFmtId="177" fontId="17" fillId="0" borderId="0" xfId="93" applyNumberFormat="1" applyFont="1" applyFill="1" applyAlignment="1">
      <alignment/>
      <protection/>
    </xf>
    <xf numFmtId="2" fontId="17" fillId="0" borderId="0" xfId="93" applyNumberFormat="1" applyFont="1" applyBorder="1" applyAlignment="1">
      <alignment horizontal="right" indent="1"/>
      <protection/>
    </xf>
    <xf numFmtId="2" fontId="17" fillId="0" borderId="0" xfId="93" applyNumberFormat="1" applyFont="1" applyFill="1" applyBorder="1" applyAlignment="1">
      <alignment horizontal="right" indent="1"/>
      <protection/>
    </xf>
    <xf numFmtId="0" fontId="0" fillId="0" borderId="0" xfId="79" applyFont="1" applyAlignment="1">
      <alignment horizontal="left" indent="1"/>
      <protection/>
    </xf>
    <xf numFmtId="174" fontId="17" fillId="0" borderId="0" xfId="90" applyNumberFormat="1" applyFont="1" applyFill="1" applyBorder="1" applyAlignment="1">
      <alignment horizontal="right"/>
      <protection/>
    </xf>
    <xf numFmtId="173" fontId="17" fillId="0" borderId="0" xfId="92" applyNumberFormat="1" applyFont="1">
      <alignment/>
      <protection/>
    </xf>
    <xf numFmtId="0" fontId="17" fillId="0" borderId="0" xfId="0" applyFont="1" applyAlignment="1">
      <alignment horizontal="center" wrapText="1"/>
    </xf>
    <xf numFmtId="0" fontId="0" fillId="0" borderId="0" xfId="79" applyAlignment="1">
      <alignment wrapText="1"/>
      <protection/>
    </xf>
    <xf numFmtId="0" fontId="0" fillId="0" borderId="0" xfId="79" applyAlignment="1">
      <alignment horizontal="center"/>
      <protection/>
    </xf>
    <xf numFmtId="3" fontId="0" fillId="0" borderId="0" xfId="79" applyNumberFormat="1">
      <alignment/>
      <protection/>
    </xf>
    <xf numFmtId="2" fontId="0" fillId="0" borderId="0" xfId="79" applyNumberFormat="1">
      <alignment/>
      <protection/>
    </xf>
    <xf numFmtId="0" fontId="28" fillId="0" borderId="0" xfId="0" applyFont="1" applyAlignment="1">
      <alignment horizontal="center"/>
    </xf>
    <xf numFmtId="0" fontId="0" fillId="0" borderId="0" xfId="79">
      <alignment/>
      <protection/>
    </xf>
    <xf numFmtId="0" fontId="28" fillId="0" borderId="0" xfId="0" applyFont="1" applyAlignment="1">
      <alignment/>
    </xf>
    <xf numFmtId="185" fontId="17" fillId="0" borderId="0" xfId="42" applyNumberFormat="1" applyFont="1" applyAlignment="1">
      <alignment/>
    </xf>
    <xf numFmtId="0" fontId="36" fillId="0" borderId="10" xfId="92" applyFont="1" applyBorder="1" applyAlignment="1">
      <alignment horizontal="right"/>
      <protection/>
    </xf>
    <xf numFmtId="187" fontId="17" fillId="0" borderId="0" xfId="93" applyNumberFormat="1" applyFont="1">
      <alignment/>
      <protection/>
    </xf>
    <xf numFmtId="3" fontId="17" fillId="0" borderId="0" xfId="92" applyNumberFormat="1" applyFont="1">
      <alignment/>
      <protection/>
    </xf>
    <xf numFmtId="0" fontId="0" fillId="0" borderId="0" xfId="79" applyFont="1" applyFill="1" applyAlignment="1">
      <alignment horizontal="center"/>
      <protection/>
    </xf>
    <xf numFmtId="0" fontId="15" fillId="0" borderId="0" xfId="79" applyFont="1" applyAlignment="1">
      <alignment horizontal="left" wrapText="1"/>
      <protection/>
    </xf>
    <xf numFmtId="0" fontId="15" fillId="0" borderId="0" xfId="0" applyFont="1" applyAlignment="1">
      <alignment horizontal="left" wrapText="1"/>
    </xf>
    <xf numFmtId="0" fontId="0" fillId="0" borderId="13" xfId="0" applyFont="1" applyBorder="1" applyAlignment="1">
      <alignment horizontal="center"/>
    </xf>
    <xf numFmtId="0" fontId="0" fillId="0" borderId="0" xfId="0" applyFont="1" applyAlignment="1">
      <alignment horizontal="center"/>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wrapText="1"/>
    </xf>
    <xf numFmtId="0" fontId="15" fillId="0" borderId="0" xfId="77" applyFont="1" applyAlignment="1">
      <alignment horizontal="left" wrapText="1"/>
      <protection/>
    </xf>
    <xf numFmtId="0" fontId="15" fillId="0" borderId="0" xfId="79" applyFont="1" applyAlignment="1">
      <alignment horizontal="left" wrapText="1"/>
      <protection/>
    </xf>
    <xf numFmtId="0" fontId="17" fillId="0" borderId="13" xfId="86" applyNumberFormat="1" applyFont="1" applyBorder="1" applyAlignment="1">
      <alignment horizontal="center" vertical="center" wrapText="1"/>
      <protection/>
    </xf>
    <xf numFmtId="0" fontId="17" fillId="0" borderId="11" xfId="86" applyNumberFormat="1" applyFont="1" applyBorder="1" applyAlignment="1">
      <alignment horizontal="center" vertical="center" wrapText="1"/>
      <protection/>
    </xf>
    <xf numFmtId="0" fontId="15" fillId="0" borderId="0" xfId="93" applyFont="1" applyFill="1" applyAlignment="1">
      <alignment horizontal="left" wrapText="1"/>
      <protection/>
    </xf>
    <xf numFmtId="0" fontId="16" fillId="0" borderId="10" xfId="93" applyFont="1" applyFill="1" applyBorder="1" applyAlignment="1">
      <alignment horizontal="right"/>
      <protection/>
    </xf>
    <xf numFmtId="0" fontId="0" fillId="0" borderId="13" xfId="77" applyFont="1" applyFill="1" applyBorder="1" applyAlignment="1">
      <alignment horizontal="center"/>
      <protection/>
    </xf>
    <xf numFmtId="0" fontId="0" fillId="0" borderId="0" xfId="77" applyFont="1" applyFill="1" applyBorder="1" applyAlignment="1">
      <alignment horizontal="center"/>
      <protection/>
    </xf>
    <xf numFmtId="0" fontId="17" fillId="0" borderId="13" xfId="77" applyFont="1" applyFill="1" applyBorder="1" applyAlignment="1">
      <alignment horizontal="center" vertical="center" wrapText="1"/>
      <protection/>
    </xf>
    <xf numFmtId="0" fontId="17" fillId="0" borderId="11" xfId="77" applyFont="1" applyFill="1" applyBorder="1" applyAlignment="1">
      <alignment horizontal="center" vertical="center" wrapText="1"/>
      <protection/>
    </xf>
    <xf numFmtId="0" fontId="17" fillId="0" borderId="15" xfId="77" applyFont="1" applyFill="1" applyBorder="1" applyAlignment="1">
      <alignment horizontal="center" wrapText="1"/>
      <protection/>
    </xf>
    <xf numFmtId="0" fontId="16" fillId="0" borderId="10" xfId="79" applyFont="1" applyBorder="1" applyAlignment="1">
      <alignment horizontal="right"/>
      <protection/>
    </xf>
    <xf numFmtId="0" fontId="17" fillId="0" borderId="13" xfId="77" applyFont="1" applyBorder="1" applyAlignment="1">
      <alignment horizontal="center" vertical="center" wrapText="1"/>
      <protection/>
    </xf>
    <xf numFmtId="0" fontId="17" fillId="0" borderId="11" xfId="77" applyFont="1" applyBorder="1" applyAlignment="1">
      <alignment horizontal="center" vertical="center" wrapText="1"/>
      <protection/>
    </xf>
    <xf numFmtId="0" fontId="17" fillId="0" borderId="15" xfId="77" applyFont="1" applyBorder="1" applyAlignment="1">
      <alignment horizontal="center" vertical="center" wrapText="1"/>
      <protection/>
    </xf>
    <xf numFmtId="0" fontId="17" fillId="0" borderId="15" xfId="77" applyFont="1" applyBorder="1" applyAlignment="1">
      <alignment horizontal="center" vertical="center" wrapText="1"/>
      <protection/>
    </xf>
    <xf numFmtId="0" fontId="15" fillId="0" borderId="0" xfId="77" applyFont="1" applyAlignment="1">
      <alignment wrapText="1"/>
      <protection/>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95" applyFont="1" applyBorder="1" applyAlignment="1">
      <alignment horizontal="center" vertical="center" wrapText="1"/>
      <protection/>
    </xf>
    <xf numFmtId="0" fontId="17" fillId="0" borderId="13" xfId="95" applyFont="1" applyBorder="1" applyAlignment="1">
      <alignment horizontal="center" vertical="center"/>
      <protection/>
    </xf>
    <xf numFmtId="0" fontId="17" fillId="0" borderId="11" xfId="95" applyFont="1" applyBorder="1" applyAlignment="1">
      <alignment horizontal="center" vertical="center"/>
      <protection/>
    </xf>
    <xf numFmtId="0" fontId="15" fillId="0" borderId="0" xfId="92" applyFont="1" applyAlignment="1">
      <alignment horizontal="left"/>
      <protection/>
    </xf>
    <xf numFmtId="0" fontId="0" fillId="0" borderId="13" xfId="92" applyFont="1" applyBorder="1" applyAlignment="1">
      <alignment horizontal="center"/>
      <protection/>
    </xf>
    <xf numFmtId="0" fontId="0" fillId="0" borderId="0" xfId="92" applyFont="1" applyBorder="1" applyAlignment="1">
      <alignment horizontal="center"/>
      <protection/>
    </xf>
    <xf numFmtId="0" fontId="17" fillId="0" borderId="13" xfId="92" applyFont="1" applyBorder="1" applyAlignment="1">
      <alignment horizontal="center" vertical="center" wrapText="1"/>
      <protection/>
    </xf>
    <xf numFmtId="0" fontId="17" fillId="0" borderId="11" xfId="92" applyFont="1" applyBorder="1" applyAlignment="1">
      <alignment horizontal="center" vertical="center" wrapText="1"/>
      <protection/>
    </xf>
    <xf numFmtId="0" fontId="17" fillId="0" borderId="15" xfId="92" applyFont="1" applyBorder="1" applyAlignment="1">
      <alignment horizontal="center" vertical="center" wrapText="1"/>
      <protection/>
    </xf>
    <xf numFmtId="0" fontId="15" fillId="0" borderId="0" xfId="92" applyFont="1" applyFill="1" applyAlignment="1">
      <alignment horizontal="left"/>
      <protection/>
    </xf>
    <xf numFmtId="0" fontId="15" fillId="0" borderId="0" xfId="93" applyFont="1" applyAlignment="1">
      <alignment horizontal="left" wrapText="1"/>
      <protection/>
    </xf>
    <xf numFmtId="0" fontId="15" fillId="0" borderId="0" xfId="93" applyFont="1" applyAlignment="1">
      <alignment horizontal="left"/>
      <protection/>
    </xf>
    <xf numFmtId="0" fontId="17" fillId="0" borderId="0" xfId="93" applyFont="1" applyBorder="1" applyAlignment="1">
      <alignment horizontal="center" vertical="center"/>
      <protection/>
    </xf>
    <xf numFmtId="0" fontId="17" fillId="0" borderId="12" xfId="88" applyNumberFormat="1" applyFont="1" applyBorder="1" applyAlignment="1">
      <alignment horizontal="center" vertical="center"/>
      <protection/>
    </xf>
    <xf numFmtId="0" fontId="15" fillId="0" borderId="0" xfId="93" applyFont="1" applyFill="1" applyAlignment="1">
      <alignment horizontal="left"/>
      <protection/>
    </xf>
    <xf numFmtId="0" fontId="17" fillId="0" borderId="15" xfId="77" applyFont="1" applyFill="1" applyBorder="1" applyAlignment="1">
      <alignment horizontal="center" vertical="center" wrapText="1"/>
      <protection/>
    </xf>
    <xf numFmtId="0" fontId="15" fillId="0" borderId="0" xfId="77" applyFont="1" applyFill="1" applyBorder="1" applyAlignment="1">
      <alignment horizontal="left"/>
      <protection/>
    </xf>
    <xf numFmtId="0" fontId="17" fillId="0" borderId="13" xfId="92" applyFont="1" applyBorder="1" applyAlignment="1">
      <alignment horizontal="center" vertical="center" wrapText="1"/>
      <protection/>
    </xf>
    <xf numFmtId="0" fontId="17" fillId="0" borderId="11" xfId="92" applyFont="1" applyBorder="1" applyAlignment="1">
      <alignment horizontal="center" vertical="center" wrapText="1"/>
      <protection/>
    </xf>
    <xf numFmtId="0" fontId="17" fillId="0" borderId="0" xfId="97" applyNumberFormat="1" applyFont="1" applyBorder="1" applyAlignment="1">
      <alignment horizontal="left"/>
      <protection/>
    </xf>
    <xf numFmtId="177" fontId="17" fillId="0" borderId="0" xfId="46" applyNumberFormat="1" applyFont="1" applyFill="1" applyAlignment="1">
      <alignment/>
    </xf>
    <xf numFmtId="0" fontId="17" fillId="0" borderId="0" xfId="93" applyFont="1" applyFill="1">
      <alignment/>
      <protection/>
    </xf>
    <xf numFmtId="176" fontId="17" fillId="0" borderId="0" xfId="93" applyNumberFormat="1" applyFont="1" applyFill="1">
      <alignment/>
      <protection/>
    </xf>
    <xf numFmtId="0" fontId="17" fillId="0" borderId="0" xfId="97" applyNumberFormat="1" applyFont="1" applyBorder="1" applyAlignment="1">
      <alignment horizontal="left" indent="1"/>
      <protection/>
    </xf>
    <xf numFmtId="173" fontId="0" fillId="0" borderId="0" xfId="93" applyNumberFormat="1" applyFont="1" applyFill="1" applyAlignment="1">
      <alignment horizontal="right" indent="1"/>
      <protection/>
    </xf>
    <xf numFmtId="0" fontId="17" fillId="0" borderId="0" xfId="93" applyFont="1" applyFill="1" applyBorder="1" applyAlignment="1">
      <alignment horizontal="left" wrapText="1"/>
      <protection/>
    </xf>
    <xf numFmtId="177" fontId="17" fillId="0" borderId="0" xfId="45" applyNumberFormat="1" applyFont="1" applyFill="1" applyAlignment="1">
      <alignment/>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2" xfId="47"/>
    <cellStyle name="Comma 3" xfId="48"/>
    <cellStyle name="Comma 4" xfId="49"/>
    <cellStyle name="Comma 5" xfId="50"/>
    <cellStyle name="Comma 6" xfId="51"/>
    <cellStyle name="Comma 6 2" xfId="52"/>
    <cellStyle name="Comma 6 3" xfId="53"/>
    <cellStyle name="Comma 6 3 2" xfId="54"/>
    <cellStyle name="Comma 6 4" xfId="55"/>
    <cellStyle name="Comma 6 5 2" xfId="56"/>
    <cellStyle name="Comma 7" xfId="57"/>
    <cellStyle name="Comma 8" xfId="58"/>
    <cellStyle name="Comma 9" xfId="59"/>
    <cellStyle name="Comma0" xfId="60"/>
    <cellStyle name="Currency" xfId="61"/>
    <cellStyle name="Currency [0]" xfId="62"/>
    <cellStyle name="Currency0" xfId="63"/>
    <cellStyle name="Date" xfId="64"/>
    <cellStyle name="Explanatory Text" xfId="65"/>
    <cellStyle name="Fixed" xfId="66"/>
    <cellStyle name="Followed Hyperlink"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 Style1" xfId="77"/>
    <cellStyle name="Normal 10 2 2 2" xfId="78"/>
    <cellStyle name="Normal 2" xfId="79"/>
    <cellStyle name="Normal 3" xfId="80"/>
    <cellStyle name="Normal 4" xfId="81"/>
    <cellStyle name="Normal 4 2" xfId="82"/>
    <cellStyle name="Normal 5" xfId="83"/>
    <cellStyle name="Normal 6" xfId="84"/>
    <cellStyle name="Normal 7" xfId="85"/>
    <cellStyle name="Normal_05XD 2" xfId="86"/>
    <cellStyle name="Normal_06DTNN" xfId="87"/>
    <cellStyle name="Normal_07gia" xfId="88"/>
    <cellStyle name="Normal_08tmt3" xfId="89"/>
    <cellStyle name="Normal_507 VonDauTu 02_04 2" xfId="90"/>
    <cellStyle name="Normal_507 VonDauTu 02_04 3" xfId="91"/>
    <cellStyle name="Normal_bccn" xfId="92"/>
    <cellStyle name="Normal_bccn 2 2" xfId="93"/>
    <cellStyle name="Normal_Book2" xfId="94"/>
    <cellStyle name="Normal_SPT3-96" xfId="95"/>
    <cellStyle name="Normal_SPT3-96_TM, VT, CPI__ T02.2011" xfId="96"/>
    <cellStyle name="Normal_SPT3-96_Van tai12.2010" xfId="97"/>
    <cellStyle name="Normal_Xl0000163" xfId="98"/>
    <cellStyle name="Note" xfId="99"/>
    <cellStyle name="Output" xfId="100"/>
    <cellStyle name="Percent" xfId="101"/>
    <cellStyle name="Percent 2" xfId="102"/>
    <cellStyle name="Title" xfId="103"/>
    <cellStyle name="Total" xfId="104"/>
    <cellStyle name="Warning Text" xfId="105"/>
    <cellStyle name="똿뗦먛귟 [0.00]_PRODUCT DETAIL Q1" xfId="106"/>
    <cellStyle name="똿뗦먛귟_PRODUCT DETAIL Q1" xfId="107"/>
    <cellStyle name="믅됞 [0.00]_PRODUCT DETAIL Q1" xfId="108"/>
    <cellStyle name="믅됞_PRODUCT DETAIL Q1" xfId="109"/>
    <cellStyle name="백분율_HOBONG" xfId="110"/>
    <cellStyle name="뷭?_BOOKSHIP" xfId="111"/>
    <cellStyle name="콤마 [0]_1202" xfId="112"/>
    <cellStyle name="콤마_1202" xfId="113"/>
    <cellStyle name="통화 [0]_1202" xfId="114"/>
    <cellStyle name="통화_1202" xfId="115"/>
    <cellStyle name="표준_(정보부문)월별인원계획"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_TONG_HOP\BAO%20CAO%20TK%20QG\GDP%202012\Uoc%202012_lan%203_%20bao%20cao%20TW%20(1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hien hanh"/>
      <sheetName val="Gia SS (1994)"/>
      <sheetName val="Gia SS (2010)"/>
      <sheetName val="IQ cac nam"/>
      <sheetName val="TT tonghop"/>
      <sheetName val="SS_1994 tong hop"/>
      <sheetName val="SS_2010 tong hop"/>
      <sheetName val="Điểm %"/>
      <sheetName val="Sheet3"/>
      <sheetName val="Sheet10"/>
      <sheetName val="Sheet1"/>
      <sheetName val="Sheet7"/>
      <sheetName val="Sheet8"/>
      <sheetName val="Sheet9"/>
      <sheetName val="Sheet6"/>
      <sheetName val="Sheet5"/>
      <sheetName val="Sheet2"/>
      <sheetName val="Sheet4"/>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
  <sheetViews>
    <sheetView zoomScale="85" zoomScaleNormal="85" zoomScalePageLayoutView="0" workbookViewId="0" topLeftCell="A1">
      <selection activeCell="A5" sqref="A5"/>
    </sheetView>
  </sheetViews>
  <sheetFormatPr defaultColWidth="9.140625" defaultRowHeight="12.75"/>
  <cols>
    <col min="1" max="1" width="55.7109375" style="0" customWidth="1"/>
  </cols>
  <sheetData>
    <row r="1" spans="1:7" ht="378.75" customHeight="1">
      <c r="A1" s="2" t="s">
        <v>344</v>
      </c>
      <c r="B1" s="1"/>
      <c r="C1" s="1"/>
      <c r="D1" s="1"/>
      <c r="G1" t="s">
        <v>195</v>
      </c>
    </row>
  </sheetData>
  <sheetProtection/>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zoomScalePageLayoutView="0" workbookViewId="0" topLeftCell="A1">
      <selection activeCell="G9" sqref="G9"/>
    </sheetView>
  </sheetViews>
  <sheetFormatPr defaultColWidth="9.140625" defaultRowHeight="12.75"/>
  <cols>
    <col min="1" max="1" width="27.57421875" style="9" customWidth="1"/>
    <col min="2" max="2" width="13.140625" style="8" customWidth="1"/>
    <col min="3" max="3" width="13.140625" style="9" customWidth="1"/>
    <col min="4" max="4" width="17.57421875" style="9" customWidth="1"/>
    <col min="5" max="5" width="18.28125" style="9" customWidth="1"/>
    <col min="6" max="16384" width="9.140625" style="9" customWidth="1"/>
  </cols>
  <sheetData>
    <row r="1" spans="1:5" s="8" customFormat="1" ht="47.25" customHeight="1">
      <c r="A1" s="374" t="s">
        <v>261</v>
      </c>
      <c r="B1" s="374"/>
      <c r="C1" s="374"/>
      <c r="D1" s="374"/>
      <c r="E1" s="374"/>
    </row>
    <row r="2" spans="1:5" s="8" customFormat="1" ht="21" customHeight="1" thickBot="1">
      <c r="A2" s="39"/>
      <c r="B2" s="39"/>
      <c r="C2" s="39"/>
      <c r="D2" s="39"/>
      <c r="E2" s="22" t="s">
        <v>187</v>
      </c>
    </row>
    <row r="3" spans="1:5" s="8" customFormat="1" ht="22.5" customHeight="1">
      <c r="A3" s="314"/>
      <c r="B3" s="164" t="s">
        <v>3</v>
      </c>
      <c r="C3" s="164" t="s">
        <v>151</v>
      </c>
      <c r="D3" s="379" t="s">
        <v>350</v>
      </c>
      <c r="E3" s="380"/>
    </row>
    <row r="4" spans="1:5" s="8" customFormat="1" ht="22.5" customHeight="1">
      <c r="A4" s="314"/>
      <c r="B4" s="315" t="s">
        <v>241</v>
      </c>
      <c r="C4" s="315" t="s">
        <v>250</v>
      </c>
      <c r="D4" s="381"/>
      <c r="E4" s="381"/>
    </row>
    <row r="5" spans="1:5" s="10" customFormat="1" ht="35.25" customHeight="1">
      <c r="A5" s="314"/>
      <c r="B5" s="165" t="s">
        <v>256</v>
      </c>
      <c r="C5" s="165" t="s">
        <v>270</v>
      </c>
      <c r="D5" s="316" t="s">
        <v>287</v>
      </c>
      <c r="E5" s="316" t="s">
        <v>282</v>
      </c>
    </row>
    <row r="6" spans="2:5" s="10" customFormat="1" ht="21" customHeight="1">
      <c r="B6" s="317"/>
      <c r="C6" s="317"/>
      <c r="D6" s="318"/>
      <c r="E6" s="319"/>
    </row>
    <row r="7" spans="1:5" s="43" customFormat="1" ht="21" customHeight="1">
      <c r="A7" s="320" t="s">
        <v>214</v>
      </c>
      <c r="B7" s="319">
        <f>B8+B9</f>
        <v>1145612</v>
      </c>
      <c r="C7" s="319">
        <f>C8+C9</f>
        <v>1269663</v>
      </c>
      <c r="D7" s="312">
        <f>C7/B7*100</f>
        <v>110.8283607364448</v>
      </c>
      <c r="E7" s="312">
        <v>116.6</v>
      </c>
    </row>
    <row r="8" spans="1:5" ht="21" customHeight="1">
      <c r="A8" s="321" t="s">
        <v>111</v>
      </c>
      <c r="B8" s="322">
        <v>168245</v>
      </c>
      <c r="C8" s="322">
        <v>183808</v>
      </c>
      <c r="D8" s="313">
        <f>+C8/B8*100</f>
        <v>109.25020060031501</v>
      </c>
      <c r="E8" s="313">
        <v>177.5</v>
      </c>
    </row>
    <row r="9" spans="1:5" ht="21" customHeight="1">
      <c r="A9" s="321" t="s">
        <v>112</v>
      </c>
      <c r="B9" s="322">
        <v>977367</v>
      </c>
      <c r="C9" s="322">
        <v>1085855</v>
      </c>
      <c r="D9" s="313">
        <f>+C9/B9*100</f>
        <v>111.10002690903214</v>
      </c>
      <c r="E9" s="313">
        <v>110.2</v>
      </c>
    </row>
    <row r="10" spans="1:5" s="43" customFormat="1" ht="21" customHeight="1">
      <c r="A10" s="320" t="s">
        <v>79</v>
      </c>
      <c r="B10" s="319">
        <v>9241</v>
      </c>
      <c r="C10" s="319">
        <v>10360</v>
      </c>
      <c r="D10" s="312">
        <f>+C10/B10*100</f>
        <v>112.10907910399308</v>
      </c>
      <c r="E10" s="312">
        <v>193.8</v>
      </c>
    </row>
    <row r="11" spans="1:5" s="43" customFormat="1" ht="21" customHeight="1">
      <c r="A11" s="320" t="s">
        <v>215</v>
      </c>
      <c r="B11" s="319">
        <v>419941</v>
      </c>
      <c r="C11" s="319">
        <v>431630</v>
      </c>
      <c r="D11" s="312">
        <f>+C11/B11*100</f>
        <v>102.78348625164011</v>
      </c>
      <c r="E11" s="312">
        <v>116</v>
      </c>
    </row>
    <row r="12" spans="1:5" ht="21" customHeight="1">
      <c r="A12" s="323"/>
      <c r="B12" s="324"/>
      <c r="C12" s="324"/>
      <c r="D12" s="279"/>
      <c r="E12" s="322"/>
    </row>
    <row r="13" spans="1:5" s="10" customFormat="1" ht="20.25" customHeight="1">
      <c r="A13" s="6"/>
      <c r="B13" s="145"/>
      <c r="C13" s="145"/>
      <c r="D13" s="287"/>
      <c r="E13" s="61"/>
    </row>
    <row r="14" spans="1:5" s="63" customFormat="1" ht="21" customHeight="1">
      <c r="A14" s="5"/>
      <c r="B14" s="144"/>
      <c r="C14" s="143"/>
      <c r="D14" s="284"/>
      <c r="E14" s="45"/>
    </row>
    <row r="15" spans="1:5" ht="21" customHeight="1">
      <c r="A15" s="6"/>
      <c r="B15" s="144"/>
      <c r="C15" s="143"/>
      <c r="D15" s="301"/>
      <c r="E15" s="45"/>
    </row>
    <row r="16" spans="1:5" ht="21" customHeight="1">
      <c r="A16" s="6"/>
      <c r="B16" s="144"/>
      <c r="C16" s="143"/>
      <c r="D16" s="284"/>
      <c r="E16" s="45"/>
    </row>
    <row r="17" spans="1:5" ht="21" customHeight="1">
      <c r="A17" s="6"/>
      <c r="B17" s="62"/>
      <c r="C17" s="30"/>
      <c r="D17" s="284"/>
      <c r="E17" s="45"/>
    </row>
    <row r="18" spans="1:5" s="10" customFormat="1" ht="21" customHeight="1">
      <c r="A18" s="6"/>
      <c r="B18" s="62"/>
      <c r="C18" s="30"/>
      <c r="D18" s="30"/>
      <c r="E18" s="45"/>
    </row>
    <row r="19" spans="1:5" s="64" customFormat="1" ht="21" customHeight="1">
      <c r="A19" s="6"/>
      <c r="B19" s="62"/>
      <c r="C19" s="30"/>
      <c r="D19" s="30"/>
      <c r="E19" s="45"/>
    </row>
    <row r="20" spans="1:5" s="64" customFormat="1" ht="21" customHeight="1">
      <c r="A20" s="6"/>
      <c r="B20" s="62"/>
      <c r="C20" s="30"/>
      <c r="D20" s="284"/>
      <c r="E20" s="45"/>
    </row>
    <row r="21" spans="1:5" s="64" customFormat="1" ht="21" customHeight="1">
      <c r="A21" s="6"/>
      <c r="B21" s="62"/>
      <c r="C21" s="30"/>
      <c r="D21" s="284"/>
      <c r="E21" s="45"/>
    </row>
    <row r="22" spans="1:5" s="64" customFormat="1" ht="21" customHeight="1">
      <c r="A22" s="6"/>
      <c r="B22" s="62"/>
      <c r="C22" s="30"/>
      <c r="D22" s="284"/>
      <c r="E22" s="45"/>
    </row>
    <row r="23" spans="1:5" s="64" customFormat="1" ht="21" customHeight="1">
      <c r="A23" s="6"/>
      <c r="B23" s="62"/>
      <c r="C23" s="30"/>
      <c r="D23" s="284"/>
      <c r="E23" s="45"/>
    </row>
    <row r="24" spans="1:5" s="64" customFormat="1" ht="21" customHeight="1">
      <c r="A24" s="6"/>
      <c r="B24" s="62"/>
      <c r="C24" s="30"/>
      <c r="D24" s="281"/>
      <c r="E24" s="45"/>
    </row>
    <row r="25" spans="1:5" ht="21" customHeight="1">
      <c r="A25" s="6"/>
      <c r="B25" s="62"/>
      <c r="C25" s="62"/>
      <c r="D25" s="284"/>
      <c r="E25" s="45"/>
    </row>
    <row r="26" spans="1:5" ht="21" customHeight="1">
      <c r="A26" s="6"/>
      <c r="B26" s="65"/>
      <c r="C26" s="66"/>
      <c r="D26" s="282"/>
      <c r="E26" s="57"/>
    </row>
    <row r="27" spans="1:5" ht="21.75" customHeight="1">
      <c r="A27" s="6"/>
      <c r="B27" s="68"/>
      <c r="C27" s="67"/>
      <c r="D27" s="283"/>
      <c r="E27" s="67"/>
    </row>
    <row r="28" spans="1:4" s="3" customFormat="1" ht="21" customHeight="1">
      <c r="A28" s="67"/>
      <c r="D28" s="276"/>
    </row>
    <row r="29" spans="1:4" ht="12.75">
      <c r="A29" s="3"/>
      <c r="B29" s="30"/>
      <c r="C29" s="30"/>
      <c r="D29" s="30"/>
    </row>
  </sheetData>
  <sheetProtection/>
  <mergeCells count="2">
    <mergeCell ref="A1:E1"/>
    <mergeCell ref="D3:E4"/>
  </mergeCells>
  <printOptions horizontalCentered="1"/>
  <pageMargins left="0.35" right="0.11811023622047245"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6"/>
  <sheetViews>
    <sheetView zoomScalePageLayoutView="0" workbookViewId="0" topLeftCell="A1">
      <selection activeCell="N29" sqref="N29"/>
    </sheetView>
  </sheetViews>
  <sheetFormatPr defaultColWidth="9.140625" defaultRowHeight="12.75"/>
  <cols>
    <col min="1" max="1" width="37.421875" style="24" customWidth="1"/>
    <col min="2" max="2" width="12.7109375" style="24" customWidth="1"/>
    <col min="3" max="3" width="10.57421875" style="24" customWidth="1"/>
    <col min="4" max="4" width="9.140625" style="24" customWidth="1"/>
    <col min="5" max="5" width="0.85546875" style="24" customWidth="1"/>
    <col min="6" max="6" width="10.8515625" style="24" customWidth="1"/>
    <col min="7" max="7" width="11.57421875" style="24" customWidth="1"/>
    <col min="8" max="8" width="9.140625" style="24" customWidth="1"/>
    <col min="9" max="10" width="0" style="24" hidden="1" customWidth="1"/>
    <col min="11" max="16384" width="9.140625" style="24" customWidth="1"/>
  </cols>
  <sheetData>
    <row r="1" spans="1:7" ht="30" customHeight="1">
      <c r="A1" s="382" t="s">
        <v>233</v>
      </c>
      <c r="B1" s="382"/>
      <c r="C1" s="382"/>
      <c r="D1" s="382"/>
      <c r="E1" s="382"/>
      <c r="F1" s="382"/>
      <c r="G1" s="382"/>
    </row>
    <row r="2" spans="1:7" ht="24.75" customHeight="1" thickBot="1">
      <c r="A2" s="222"/>
      <c r="B2" s="222"/>
      <c r="C2" s="222"/>
      <c r="D2" s="222"/>
      <c r="E2" s="222"/>
      <c r="F2" s="222"/>
      <c r="G2" s="116" t="s">
        <v>246</v>
      </c>
    </row>
    <row r="3" spans="1:7" ht="45" customHeight="1">
      <c r="A3" s="383"/>
      <c r="B3" s="385" t="s">
        <v>288</v>
      </c>
      <c r="C3" s="387" t="s">
        <v>285</v>
      </c>
      <c r="D3" s="387"/>
      <c r="E3" s="223"/>
      <c r="F3" s="378" t="s">
        <v>289</v>
      </c>
      <c r="G3" s="378"/>
    </row>
    <row r="4" spans="1:7" ht="45" customHeight="1">
      <c r="A4" s="384"/>
      <c r="B4" s="386"/>
      <c r="C4" s="224" t="s">
        <v>71</v>
      </c>
      <c r="D4" s="17" t="s">
        <v>245</v>
      </c>
      <c r="E4" s="17"/>
      <c r="F4" s="225" t="s">
        <v>287</v>
      </c>
      <c r="G4" s="225" t="s">
        <v>290</v>
      </c>
    </row>
    <row r="5" spans="1:11" s="230" customFormat="1" ht="30" customHeight="1">
      <c r="A5" s="226" t="s">
        <v>2</v>
      </c>
      <c r="B5" s="227">
        <f>B6+B7+B8</f>
        <v>156943</v>
      </c>
      <c r="C5" s="227">
        <f>C6+C7+C8</f>
        <v>149156</v>
      </c>
      <c r="D5" s="228">
        <f>C5/$C$5*100</f>
        <v>100</v>
      </c>
      <c r="E5" s="228"/>
      <c r="F5" s="229">
        <f>C5/B5*100</f>
        <v>95.03832601645183</v>
      </c>
      <c r="G5" s="229">
        <v>92.2</v>
      </c>
      <c r="I5" s="227">
        <f>I6+I7+I8</f>
        <v>161776</v>
      </c>
      <c r="J5" s="230">
        <f>ROUND(C5/I5*100,1)</f>
        <v>92.2</v>
      </c>
      <c r="K5" s="348"/>
    </row>
    <row r="6" spans="1:11" ht="19.5" customHeight="1">
      <c r="A6" s="6" t="s">
        <v>190</v>
      </c>
      <c r="B6" s="231">
        <v>4511</v>
      </c>
      <c r="C6" s="231">
        <v>3600</v>
      </c>
      <c r="D6" s="328">
        <f>ROUND(C6/$C$5*100,1)</f>
        <v>2.4</v>
      </c>
      <c r="E6" s="232"/>
      <c r="F6" s="233">
        <f>C6/B6*100</f>
        <v>79.80492130348038</v>
      </c>
      <c r="G6" s="233">
        <v>85.8</v>
      </c>
      <c r="I6" s="231">
        <v>4195</v>
      </c>
      <c r="J6" s="336">
        <f aca="true" t="shared" si="0" ref="J6:J21">ROUND(C6/I6*100,1)</f>
        <v>85.8</v>
      </c>
      <c r="K6" s="348"/>
    </row>
    <row r="7" spans="1:11" s="237" customFormat="1" ht="19.5" customHeight="1">
      <c r="A7" s="6" t="s">
        <v>191</v>
      </c>
      <c r="B7" s="234">
        <v>127789</v>
      </c>
      <c r="C7" s="234">
        <v>131991</v>
      </c>
      <c r="D7" s="330">
        <f>ROUND(C7/$C$5*100,1)</f>
        <v>88.5</v>
      </c>
      <c r="E7" s="235"/>
      <c r="F7" s="236">
        <f>C7/B7*100</f>
        <v>103.28823294649774</v>
      </c>
      <c r="G7" s="236">
        <v>92.4</v>
      </c>
      <c r="I7" s="234">
        <v>142889</v>
      </c>
      <c r="J7" s="336">
        <f t="shared" si="0"/>
        <v>92.4</v>
      </c>
      <c r="K7" s="348"/>
    </row>
    <row r="8" spans="1:11" ht="19.5" customHeight="1">
      <c r="A8" s="6" t="s">
        <v>192</v>
      </c>
      <c r="B8" s="231">
        <v>24643</v>
      </c>
      <c r="C8" s="231">
        <v>13565</v>
      </c>
      <c r="D8" s="328">
        <f>100-D7-D6</f>
        <v>9.1</v>
      </c>
      <c r="E8" s="232"/>
      <c r="F8" s="233">
        <f>C8/B8*100</f>
        <v>55.04605770401331</v>
      </c>
      <c r="G8" s="233">
        <v>92.3</v>
      </c>
      <c r="I8" s="231">
        <v>14692</v>
      </c>
      <c r="J8" s="336">
        <f t="shared" si="0"/>
        <v>92.3</v>
      </c>
      <c r="K8" s="348"/>
    </row>
    <row r="9" spans="1:11" s="230" customFormat="1" ht="24.75" customHeight="1">
      <c r="A9" s="226" t="s">
        <v>216</v>
      </c>
      <c r="B9" s="227"/>
      <c r="C9" s="227"/>
      <c r="D9" s="288"/>
      <c r="E9" s="238"/>
      <c r="F9" s="229"/>
      <c r="G9" s="229"/>
      <c r="I9" s="227"/>
      <c r="J9" s="336"/>
      <c r="K9" s="348"/>
    </row>
    <row r="10" spans="1:11" ht="19.5" customHeight="1">
      <c r="A10" s="6" t="s">
        <v>9</v>
      </c>
      <c r="B10" s="231">
        <v>6017</v>
      </c>
      <c r="C10" s="231">
        <v>9937</v>
      </c>
      <c r="D10" s="328">
        <f>ROUND(C10/$C$5*100,1)</f>
        <v>6.7</v>
      </c>
      <c r="E10" s="232"/>
      <c r="F10" s="233">
        <f aca="true" t="shared" si="1" ref="F10:F21">C10/B10*100</f>
        <v>165.14874522187137</v>
      </c>
      <c r="G10" s="233">
        <v>77.5</v>
      </c>
      <c r="I10" s="231">
        <v>12816</v>
      </c>
      <c r="J10" s="336">
        <f t="shared" si="0"/>
        <v>77.5</v>
      </c>
      <c r="K10" s="348"/>
    </row>
    <row r="11" spans="1:11" ht="19.5" customHeight="1">
      <c r="A11" s="23" t="s">
        <v>10</v>
      </c>
      <c r="B11" s="231">
        <v>4511</v>
      </c>
      <c r="C11" s="231">
        <v>3600</v>
      </c>
      <c r="D11" s="328">
        <f aca="true" t="shared" si="2" ref="D11:D21">ROUND(C11/$C$5*100,1)</f>
        <v>2.4</v>
      </c>
      <c r="E11" s="232"/>
      <c r="F11" s="233">
        <f t="shared" si="1"/>
        <v>79.80492130348038</v>
      </c>
      <c r="G11" s="233">
        <v>85.8</v>
      </c>
      <c r="I11" s="231">
        <v>4185</v>
      </c>
      <c r="J11" s="336">
        <f t="shared" si="0"/>
        <v>86</v>
      </c>
      <c r="K11" s="348"/>
    </row>
    <row r="12" spans="1:11" ht="19.5" customHeight="1">
      <c r="A12" s="23" t="s">
        <v>93</v>
      </c>
      <c r="B12" s="231">
        <v>9450</v>
      </c>
      <c r="C12" s="231">
        <v>8880</v>
      </c>
      <c r="D12" s="328">
        <f t="shared" si="2"/>
        <v>6</v>
      </c>
      <c r="E12" s="232"/>
      <c r="F12" s="233">
        <f t="shared" si="1"/>
        <v>93.96825396825396</v>
      </c>
      <c r="G12" s="233">
        <v>259.4</v>
      </c>
      <c r="I12" s="231">
        <v>3423</v>
      </c>
      <c r="J12" s="336">
        <f t="shared" si="0"/>
        <v>259.4</v>
      </c>
      <c r="K12" s="348"/>
    </row>
    <row r="13" spans="1:11" ht="19.5" customHeight="1">
      <c r="A13" s="23" t="s">
        <v>72</v>
      </c>
      <c r="B13" s="231">
        <v>3273</v>
      </c>
      <c r="C13" s="231">
        <v>3947</v>
      </c>
      <c r="D13" s="328">
        <f t="shared" si="2"/>
        <v>2.6</v>
      </c>
      <c r="E13" s="232"/>
      <c r="F13" s="233">
        <f t="shared" si="1"/>
        <v>120.5927283837458</v>
      </c>
      <c r="G13" s="233">
        <v>135.6</v>
      </c>
      <c r="I13" s="231">
        <v>2911</v>
      </c>
      <c r="J13" s="336">
        <f t="shared" si="0"/>
        <v>135.6</v>
      </c>
      <c r="K13" s="348"/>
    </row>
    <row r="14" spans="1:11" ht="19.5" customHeight="1">
      <c r="A14" s="23" t="s">
        <v>94</v>
      </c>
      <c r="B14" s="231">
        <v>17537</v>
      </c>
      <c r="C14" s="231">
        <v>17045</v>
      </c>
      <c r="D14" s="328">
        <f t="shared" si="2"/>
        <v>11.4</v>
      </c>
      <c r="E14" s="232"/>
      <c r="F14" s="233">
        <f t="shared" si="1"/>
        <v>97.19450305069282</v>
      </c>
      <c r="G14" s="233">
        <v>65.5</v>
      </c>
      <c r="I14" s="231">
        <v>26013</v>
      </c>
      <c r="J14" s="336">
        <f t="shared" si="0"/>
        <v>65.5</v>
      </c>
      <c r="K14" s="348"/>
    </row>
    <row r="15" spans="1:11" ht="19.5" customHeight="1">
      <c r="A15" s="23" t="s">
        <v>73</v>
      </c>
      <c r="B15" s="231">
        <v>25454</v>
      </c>
      <c r="C15" s="231">
        <v>19592</v>
      </c>
      <c r="D15" s="328">
        <f t="shared" si="2"/>
        <v>13.1</v>
      </c>
      <c r="E15" s="232"/>
      <c r="F15" s="233">
        <f t="shared" si="1"/>
        <v>76.97022079044551</v>
      </c>
      <c r="G15" s="233">
        <v>108.9</v>
      </c>
      <c r="I15" s="231">
        <v>17998</v>
      </c>
      <c r="J15" s="336">
        <f t="shared" si="0"/>
        <v>108.9</v>
      </c>
      <c r="K15" s="348"/>
    </row>
    <row r="16" spans="1:11" ht="19.5" customHeight="1">
      <c r="A16" s="23" t="s">
        <v>95</v>
      </c>
      <c r="B16" s="231">
        <v>59419</v>
      </c>
      <c r="C16" s="231">
        <v>56179</v>
      </c>
      <c r="D16" s="328">
        <f t="shared" si="2"/>
        <v>37.7</v>
      </c>
      <c r="E16" s="232"/>
      <c r="F16" s="233">
        <f t="shared" si="1"/>
        <v>94.54719870748414</v>
      </c>
      <c r="G16" s="233">
        <v>92.1</v>
      </c>
      <c r="I16" s="231">
        <v>61014</v>
      </c>
      <c r="J16" s="336">
        <f t="shared" si="0"/>
        <v>92.1</v>
      </c>
      <c r="K16" s="348"/>
    </row>
    <row r="17" spans="1:11" ht="19.5" customHeight="1">
      <c r="A17" s="23" t="s">
        <v>96</v>
      </c>
      <c r="B17" s="231">
        <v>28987</v>
      </c>
      <c r="C17" s="231">
        <v>27936</v>
      </c>
      <c r="D17" s="328">
        <f t="shared" si="2"/>
        <v>18.7</v>
      </c>
      <c r="E17" s="232"/>
      <c r="F17" s="233">
        <f t="shared" si="1"/>
        <v>96.37423672680858</v>
      </c>
      <c r="G17" s="233">
        <v>88.2</v>
      </c>
      <c r="I17" s="231">
        <v>31658</v>
      </c>
      <c r="J17" s="336">
        <f t="shared" si="0"/>
        <v>88.2</v>
      </c>
      <c r="K17" s="348"/>
    </row>
    <row r="18" spans="1:11" ht="19.5" customHeight="1">
      <c r="A18" s="23" t="s">
        <v>11</v>
      </c>
      <c r="B18" s="231">
        <v>319</v>
      </c>
      <c r="C18" s="231">
        <v>105</v>
      </c>
      <c r="D18" s="328">
        <f t="shared" si="2"/>
        <v>0.1</v>
      </c>
      <c r="E18" s="232">
        <v>133.3</v>
      </c>
      <c r="F18" s="233">
        <f t="shared" si="1"/>
        <v>32.9153605015674</v>
      </c>
      <c r="G18" s="233">
        <v>19.4</v>
      </c>
      <c r="I18" s="231">
        <v>542</v>
      </c>
      <c r="J18" s="336">
        <f t="shared" si="0"/>
        <v>19.4</v>
      </c>
      <c r="K18" s="348"/>
    </row>
    <row r="19" spans="1:11" ht="19.5" customHeight="1">
      <c r="A19" s="23" t="s">
        <v>74</v>
      </c>
      <c r="B19" s="231">
        <v>208</v>
      </c>
      <c r="C19" s="231">
        <v>100</v>
      </c>
      <c r="D19" s="328">
        <f t="shared" si="2"/>
        <v>0.1</v>
      </c>
      <c r="E19" s="232"/>
      <c r="F19" s="233">
        <f t="shared" si="1"/>
        <v>48.07692307692308</v>
      </c>
      <c r="G19" s="233">
        <v>68</v>
      </c>
      <c r="I19" s="231">
        <v>147</v>
      </c>
      <c r="J19" s="336">
        <f t="shared" si="0"/>
        <v>68</v>
      </c>
      <c r="K19" s="348"/>
    </row>
    <row r="20" spans="1:11" ht="19.5" customHeight="1">
      <c r="A20" s="24" t="s">
        <v>75</v>
      </c>
      <c r="B20" s="231">
        <v>150</v>
      </c>
      <c r="C20" s="177">
        <v>0</v>
      </c>
      <c r="D20" s="329" t="s">
        <v>80</v>
      </c>
      <c r="E20" s="232"/>
      <c r="F20" s="177">
        <v>0</v>
      </c>
      <c r="G20" s="177">
        <v>0</v>
      </c>
      <c r="I20" s="231">
        <v>84</v>
      </c>
      <c r="J20" s="177">
        <v>0</v>
      </c>
      <c r="K20" s="348"/>
    </row>
    <row r="21" spans="1:11" ht="19.5" customHeight="1">
      <c r="A21" s="23" t="s">
        <v>8</v>
      </c>
      <c r="B21" s="231">
        <f>+B5-SUM(B10:B20)</f>
        <v>1618</v>
      </c>
      <c r="C21" s="231">
        <f>+C5-SUM(C10:C20)</f>
        <v>1835</v>
      </c>
      <c r="D21" s="328">
        <f t="shared" si="2"/>
        <v>1.2</v>
      </c>
      <c r="E21" s="232"/>
      <c r="F21" s="233">
        <f t="shared" si="1"/>
        <v>113.4116192830655</v>
      </c>
      <c r="G21" s="233">
        <v>188.2</v>
      </c>
      <c r="I21" s="231">
        <f>+I5-SUM(I10:I20)</f>
        <v>985</v>
      </c>
      <c r="J21" s="230">
        <f t="shared" si="0"/>
        <v>186.3</v>
      </c>
      <c r="K21" s="348"/>
    </row>
    <row r="22" spans="4:5" ht="19.5" customHeight="1">
      <c r="D22" s="289"/>
      <c r="E22" s="240"/>
    </row>
    <row r="23" spans="3:6" ht="19.5" customHeight="1">
      <c r="C23" s="239"/>
      <c r="D23" s="290"/>
      <c r="E23" s="240"/>
      <c r="F23" s="291"/>
    </row>
    <row r="24" spans="4:5" ht="19.5" customHeight="1">
      <c r="D24" s="290"/>
      <c r="E24" s="240"/>
    </row>
    <row r="25" ht="12.75">
      <c r="D25" s="290"/>
    </row>
    <row r="26" spans="1:5" ht="19.5" customHeight="1">
      <c r="A26" s="243"/>
      <c r="D26" s="289"/>
      <c r="E26" s="239"/>
    </row>
  </sheetData>
  <sheetProtection/>
  <mergeCells count="5">
    <mergeCell ref="A1:G1"/>
    <mergeCell ref="A3:A4"/>
    <mergeCell ref="B3:B4"/>
    <mergeCell ref="C3:D3"/>
    <mergeCell ref="F3:G3"/>
  </mergeCells>
  <printOptions horizontalCentered="1"/>
  <pageMargins left="0.5" right="0.3" top="0.5" bottom="0.5"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8"/>
  <sheetViews>
    <sheetView zoomScalePageLayoutView="0" workbookViewId="0" topLeftCell="A22">
      <selection activeCell="I4" sqref="I1:J16384"/>
    </sheetView>
  </sheetViews>
  <sheetFormatPr defaultColWidth="9.140625" defaultRowHeight="12.75"/>
  <cols>
    <col min="1" max="1" width="34.00390625" style="245" customWidth="1"/>
    <col min="2" max="2" width="11.57421875" style="245" bestFit="1" customWidth="1"/>
    <col min="3" max="3" width="11.28125" style="245" customWidth="1"/>
    <col min="4" max="4" width="10.00390625" style="245" customWidth="1"/>
    <col min="5" max="5" width="0.85546875" style="245" customWidth="1"/>
    <col min="6" max="6" width="11.421875" style="245" customWidth="1"/>
    <col min="7" max="8" width="11.57421875" style="245" customWidth="1"/>
    <col min="9" max="10" width="0" style="245" hidden="1" customWidth="1"/>
    <col min="11" max="16384" width="9.140625" style="245" customWidth="1"/>
  </cols>
  <sheetData>
    <row r="1" spans="1:8" ht="30" customHeight="1">
      <c r="A1" s="388" t="s">
        <v>232</v>
      </c>
      <c r="B1" s="388"/>
      <c r="C1" s="388"/>
      <c r="D1" s="388"/>
      <c r="E1" s="388"/>
      <c r="F1" s="388"/>
      <c r="G1" s="388"/>
      <c r="H1" s="244"/>
    </row>
    <row r="2" spans="1:8" ht="24.75" customHeight="1" thickBot="1">
      <c r="A2" s="222"/>
      <c r="B2" s="222"/>
      <c r="C2" s="222"/>
      <c r="D2" s="222"/>
      <c r="E2" s="222"/>
      <c r="F2" s="222"/>
      <c r="G2" s="116" t="s">
        <v>246</v>
      </c>
      <c r="H2" s="246"/>
    </row>
    <row r="3" spans="1:8" ht="39.75" customHeight="1">
      <c r="A3" s="384"/>
      <c r="B3" s="385" t="s">
        <v>288</v>
      </c>
      <c r="C3" s="387" t="s">
        <v>285</v>
      </c>
      <c r="D3" s="387"/>
      <c r="E3" s="223"/>
      <c r="F3" s="378" t="s">
        <v>289</v>
      </c>
      <c r="G3" s="378"/>
      <c r="H3" s="122"/>
    </row>
    <row r="4" spans="1:8" ht="45" customHeight="1">
      <c r="A4" s="384"/>
      <c r="B4" s="386"/>
      <c r="C4" s="224" t="s">
        <v>71</v>
      </c>
      <c r="D4" s="17" t="s">
        <v>245</v>
      </c>
      <c r="E4" s="17"/>
      <c r="F4" s="225" t="s">
        <v>287</v>
      </c>
      <c r="G4" s="225" t="s">
        <v>282</v>
      </c>
      <c r="H4" s="122"/>
    </row>
    <row r="5" spans="1:10" s="247" customFormat="1" ht="30" customHeight="1">
      <c r="A5" s="226" t="s">
        <v>2</v>
      </c>
      <c r="B5" s="227">
        <f>B6+B7+B8</f>
        <v>38369</v>
      </c>
      <c r="C5" s="227">
        <f>C6+C7+C8</f>
        <v>35290</v>
      </c>
      <c r="D5" s="228">
        <f>C5/$C$5*100</f>
        <v>100</v>
      </c>
      <c r="E5" s="238"/>
      <c r="F5" s="229">
        <f>C5/B5*100</f>
        <v>91.97529255388464</v>
      </c>
      <c r="G5" s="229">
        <v>90.4</v>
      </c>
      <c r="H5" s="229"/>
      <c r="I5" s="227">
        <f>I6+I7+I8</f>
        <v>39025</v>
      </c>
      <c r="J5" s="229">
        <f>ROUND(C5/I5*100,1)</f>
        <v>90.4</v>
      </c>
    </row>
    <row r="6" spans="1:10" ht="19.5" customHeight="1">
      <c r="A6" s="6" t="s">
        <v>190</v>
      </c>
      <c r="B6" s="248">
        <v>0</v>
      </c>
      <c r="C6" s="248">
        <v>0</v>
      </c>
      <c r="D6" s="328" t="s">
        <v>80</v>
      </c>
      <c r="E6" s="248">
        <v>0</v>
      </c>
      <c r="F6" s="248">
        <v>0</v>
      </c>
      <c r="G6" s="292">
        <v>0</v>
      </c>
      <c r="H6" s="248"/>
      <c r="I6" s="248">
        <v>0</v>
      </c>
      <c r="J6" s="292">
        <v>0</v>
      </c>
    </row>
    <row r="7" spans="1:10" s="249" customFormat="1" ht="19.5" customHeight="1">
      <c r="A7" s="6" t="s">
        <v>191</v>
      </c>
      <c r="B7" s="234">
        <v>26572</v>
      </c>
      <c r="C7" s="234">
        <v>25423</v>
      </c>
      <c r="D7" s="330">
        <f>ROUND(C7/$C$5*100,1)</f>
        <v>72</v>
      </c>
      <c r="E7" s="235"/>
      <c r="F7" s="236">
        <f>C7/B7*100</f>
        <v>95.67589944302273</v>
      </c>
      <c r="G7" s="236">
        <v>83.4</v>
      </c>
      <c r="H7" s="236"/>
      <c r="I7" s="234">
        <v>30486</v>
      </c>
      <c r="J7" s="236">
        <f aca="true" t="shared" si="0" ref="J7:J20">ROUND(C7/I7*100,1)</f>
        <v>83.4</v>
      </c>
    </row>
    <row r="8" spans="1:10" ht="19.5" customHeight="1">
      <c r="A8" s="6" t="s">
        <v>192</v>
      </c>
      <c r="B8" s="231">
        <v>11797</v>
      </c>
      <c r="C8" s="231">
        <v>9867</v>
      </c>
      <c r="D8" s="328">
        <f>100-D7</f>
        <v>28</v>
      </c>
      <c r="E8" s="232"/>
      <c r="F8" s="233">
        <f>C8/B8*100</f>
        <v>83.63990845130118</v>
      </c>
      <c r="G8" s="233">
        <v>115.6</v>
      </c>
      <c r="H8" s="233"/>
      <c r="I8" s="231">
        <v>8539</v>
      </c>
      <c r="J8" s="233">
        <f t="shared" si="0"/>
        <v>115.6</v>
      </c>
    </row>
    <row r="9" spans="1:10" s="247" customFormat="1" ht="24.75" customHeight="1">
      <c r="A9" s="226" t="s">
        <v>216</v>
      </c>
      <c r="B9" s="231"/>
      <c r="C9" s="250"/>
      <c r="D9" s="288"/>
      <c r="E9" s="232"/>
      <c r="F9" s="233"/>
      <c r="G9" s="229"/>
      <c r="H9" s="229"/>
      <c r="I9" s="231"/>
      <c r="J9" s="229"/>
    </row>
    <row r="10" spans="1:10" ht="19.5" customHeight="1">
      <c r="A10" s="23" t="s">
        <v>9</v>
      </c>
      <c r="B10" s="231">
        <v>5631</v>
      </c>
      <c r="C10" s="231">
        <v>6053</v>
      </c>
      <c r="D10" s="328">
        <v>17.1</v>
      </c>
      <c r="E10" s="232"/>
      <c r="F10" s="233">
        <f aca="true" t="shared" si="1" ref="F10:F20">C10/B10*100</f>
        <v>107.49422837861837</v>
      </c>
      <c r="G10" s="233">
        <v>57.8</v>
      </c>
      <c r="H10" s="233"/>
      <c r="I10" s="231">
        <v>10472</v>
      </c>
      <c r="J10" s="233">
        <f t="shared" si="0"/>
        <v>57.8</v>
      </c>
    </row>
    <row r="11" spans="1:10" ht="19.5" customHeight="1">
      <c r="A11" s="23" t="s">
        <v>97</v>
      </c>
      <c r="B11" s="241">
        <v>6917</v>
      </c>
      <c r="C11" s="231">
        <v>6040</v>
      </c>
      <c r="D11" s="328">
        <f aca="true" t="shared" si="2" ref="D11:D20">ROUND(C11/$C$5*100,1)</f>
        <v>17.1</v>
      </c>
      <c r="E11" s="232"/>
      <c r="F11" s="233">
        <f t="shared" si="1"/>
        <v>87.32109295937546</v>
      </c>
      <c r="G11" s="233">
        <v>197.6</v>
      </c>
      <c r="H11" s="233"/>
      <c r="I11" s="241">
        <v>3057</v>
      </c>
      <c r="J11" s="233">
        <f t="shared" si="0"/>
        <v>197.6</v>
      </c>
    </row>
    <row r="12" spans="1:10" ht="19.5" customHeight="1">
      <c r="A12" s="23" t="s">
        <v>98</v>
      </c>
      <c r="B12" s="241">
        <v>3172</v>
      </c>
      <c r="C12" s="231">
        <v>2489</v>
      </c>
      <c r="D12" s="328">
        <f t="shared" si="2"/>
        <v>7.1</v>
      </c>
      <c r="E12" s="232"/>
      <c r="F12" s="233">
        <f t="shared" si="1"/>
        <v>78.46784363177805</v>
      </c>
      <c r="G12" s="233">
        <v>143</v>
      </c>
      <c r="H12" s="233"/>
      <c r="I12" s="241">
        <v>1740</v>
      </c>
      <c r="J12" s="233">
        <f t="shared" si="0"/>
        <v>143</v>
      </c>
    </row>
    <row r="13" spans="1:10" ht="19.5" customHeight="1">
      <c r="A13" s="24" t="s">
        <v>194</v>
      </c>
      <c r="B13" s="241">
        <v>3440</v>
      </c>
      <c r="C13" s="248">
        <v>451</v>
      </c>
      <c r="D13" s="328">
        <f t="shared" si="2"/>
        <v>1.3</v>
      </c>
      <c r="E13" s="232"/>
      <c r="F13" s="233">
        <f t="shared" si="1"/>
        <v>13.11046511627907</v>
      </c>
      <c r="G13" s="177">
        <v>0</v>
      </c>
      <c r="H13" s="233"/>
      <c r="I13" s="241"/>
      <c r="J13" s="177">
        <v>0</v>
      </c>
    </row>
    <row r="14" spans="1:10" ht="19.5" customHeight="1">
      <c r="A14" s="24" t="s">
        <v>252</v>
      </c>
      <c r="B14" s="241">
        <v>1595</v>
      </c>
      <c r="C14" s="177">
        <v>0</v>
      </c>
      <c r="D14" s="177">
        <v>0</v>
      </c>
      <c r="E14" s="232"/>
      <c r="F14" s="177">
        <v>0</v>
      </c>
      <c r="G14" s="177">
        <v>0</v>
      </c>
      <c r="H14" s="233"/>
      <c r="I14" s="241">
        <v>780</v>
      </c>
      <c r="J14" s="177">
        <v>0</v>
      </c>
    </row>
    <row r="15" spans="1:10" ht="19.5" customHeight="1">
      <c r="A15" s="24" t="s">
        <v>76</v>
      </c>
      <c r="B15" s="241">
        <v>2572</v>
      </c>
      <c r="C15" s="248">
        <v>3746</v>
      </c>
      <c r="D15" s="328">
        <f t="shared" si="2"/>
        <v>10.6</v>
      </c>
      <c r="E15" s="232"/>
      <c r="F15" s="233">
        <f t="shared" si="1"/>
        <v>145.64541213063765</v>
      </c>
      <c r="G15" s="233">
        <v>67.4</v>
      </c>
      <c r="H15" s="233"/>
      <c r="I15" s="241">
        <v>5556</v>
      </c>
      <c r="J15" s="233">
        <f t="shared" si="0"/>
        <v>67.4</v>
      </c>
    </row>
    <row r="16" spans="1:10" ht="19.5" customHeight="1">
      <c r="A16" s="24" t="s">
        <v>77</v>
      </c>
      <c r="B16" s="251">
        <v>4022</v>
      </c>
      <c r="C16" s="231">
        <v>5051</v>
      </c>
      <c r="D16" s="328">
        <f t="shared" si="2"/>
        <v>14.3</v>
      </c>
      <c r="E16" s="232"/>
      <c r="F16" s="233">
        <f t="shared" si="1"/>
        <v>125.58428642466436</v>
      </c>
      <c r="G16" s="233">
        <v>98.3</v>
      </c>
      <c r="H16" s="233"/>
      <c r="I16" s="251">
        <v>5136</v>
      </c>
      <c r="J16" s="233">
        <f t="shared" si="0"/>
        <v>98.3</v>
      </c>
    </row>
    <row r="17" spans="1:10" ht="19.5" customHeight="1">
      <c r="A17" s="23" t="s">
        <v>99</v>
      </c>
      <c r="B17" s="251">
        <v>5328</v>
      </c>
      <c r="C17" s="231">
        <v>6055</v>
      </c>
      <c r="D17" s="328">
        <f t="shared" si="2"/>
        <v>17.2</v>
      </c>
      <c r="E17" s="232"/>
      <c r="F17" s="233">
        <f t="shared" si="1"/>
        <v>113.64489489489489</v>
      </c>
      <c r="G17" s="233">
        <v>92.8</v>
      </c>
      <c r="H17" s="177">
        <v>0</v>
      </c>
      <c r="I17" s="251">
        <v>6523</v>
      </c>
      <c r="J17" s="233">
        <f t="shared" si="0"/>
        <v>92.8</v>
      </c>
    </row>
    <row r="18" spans="1:10" ht="19.5" customHeight="1">
      <c r="A18" s="23" t="s">
        <v>110</v>
      </c>
      <c r="B18" s="231">
        <v>85</v>
      </c>
      <c r="C18" s="231">
        <v>50</v>
      </c>
      <c r="D18" s="328">
        <f t="shared" si="2"/>
        <v>0.1</v>
      </c>
      <c r="E18" s="232">
        <v>133.3</v>
      </c>
      <c r="F18" s="233">
        <f t="shared" si="1"/>
        <v>58.82352941176471</v>
      </c>
      <c r="G18" s="177">
        <v>0</v>
      </c>
      <c r="H18" s="233"/>
      <c r="I18" s="231"/>
      <c r="J18" s="177" t="s">
        <v>80</v>
      </c>
    </row>
    <row r="19" spans="1:10" ht="19.5" customHeight="1">
      <c r="A19" s="25" t="s">
        <v>100</v>
      </c>
      <c r="B19" s="231">
        <v>2820</v>
      </c>
      <c r="C19" s="292">
        <v>4025</v>
      </c>
      <c r="D19" s="328">
        <f t="shared" si="2"/>
        <v>11.4</v>
      </c>
      <c r="E19" s="232">
        <v>133.3</v>
      </c>
      <c r="F19" s="233">
        <f t="shared" si="1"/>
        <v>142.7304964539007</v>
      </c>
      <c r="G19" s="242">
        <v>104.9</v>
      </c>
      <c r="H19" s="242"/>
      <c r="I19" s="231">
        <v>3837</v>
      </c>
      <c r="J19" s="242">
        <f t="shared" si="0"/>
        <v>104.9</v>
      </c>
    </row>
    <row r="20" spans="1:10" ht="19.5" customHeight="1">
      <c r="A20" s="25" t="s">
        <v>8</v>
      </c>
      <c r="B20" s="231">
        <f>B5-SUM(B10:B19)</f>
        <v>2787</v>
      </c>
      <c r="C20" s="231">
        <f>C5-SUM(C10:C19)</f>
        <v>1330</v>
      </c>
      <c r="D20" s="328">
        <f t="shared" si="2"/>
        <v>3.8</v>
      </c>
      <c r="E20" s="232"/>
      <c r="F20" s="233">
        <f t="shared" si="1"/>
        <v>47.72156440617151</v>
      </c>
      <c r="G20" s="233">
        <v>69.1</v>
      </c>
      <c r="H20" s="233"/>
      <c r="I20" s="231">
        <f>I5-SUM(I10:I19)</f>
        <v>1924</v>
      </c>
      <c r="J20" s="233">
        <f t="shared" si="0"/>
        <v>69.1</v>
      </c>
    </row>
    <row r="21" spans="4:6" ht="19.5" customHeight="1">
      <c r="D21" s="293"/>
      <c r="F21" s="252"/>
    </row>
    <row r="22" spans="4:6" ht="19.5" customHeight="1">
      <c r="D22" s="293"/>
      <c r="F22" s="252"/>
    </row>
    <row r="23" spans="4:6" ht="15">
      <c r="D23" s="294"/>
      <c r="F23" s="252"/>
    </row>
    <row r="24" spans="4:6" ht="15">
      <c r="D24" s="293"/>
      <c r="F24" s="252"/>
    </row>
    <row r="25" spans="4:6" ht="15">
      <c r="D25" s="293"/>
      <c r="F25" s="252"/>
    </row>
    <row r="26" spans="4:6" ht="15">
      <c r="D26" s="293"/>
      <c r="F26" s="252"/>
    </row>
    <row r="27" spans="4:6" ht="15">
      <c r="D27" s="294"/>
      <c r="F27" s="252"/>
    </row>
    <row r="28" ht="15">
      <c r="F28" s="252"/>
    </row>
  </sheetData>
  <sheetProtection/>
  <mergeCells count="5">
    <mergeCell ref="A1:G1"/>
    <mergeCell ref="A3:A4"/>
    <mergeCell ref="B3:B4"/>
    <mergeCell ref="C3:D3"/>
    <mergeCell ref="F3:G3"/>
  </mergeCells>
  <printOptions horizontalCentered="1"/>
  <pageMargins left="0.5" right="0.3" top="0.5" bottom="0.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9"/>
  <sheetViews>
    <sheetView zoomScalePageLayoutView="0" workbookViewId="0" topLeftCell="A1">
      <selection activeCell="P20" sqref="P20"/>
    </sheetView>
  </sheetViews>
  <sheetFormatPr defaultColWidth="9.140625" defaultRowHeight="12.75"/>
  <cols>
    <col min="1" max="1" width="34.421875" style="11" customWidth="1"/>
    <col min="2" max="3" width="11.7109375" style="16" customWidth="1"/>
    <col min="4" max="4" width="11.7109375" style="11" customWidth="1"/>
    <col min="5" max="5" width="14.57421875" style="11" customWidth="1"/>
    <col min="6" max="16384" width="9.140625" style="11" customWidth="1"/>
  </cols>
  <sheetData>
    <row r="1" spans="1:5" ht="46.5" customHeight="1">
      <c r="A1" s="389" t="s">
        <v>291</v>
      </c>
      <c r="B1" s="390"/>
      <c r="C1" s="390"/>
      <c r="D1" s="390"/>
      <c r="E1" s="390"/>
    </row>
    <row r="2" spans="1:5" ht="21" customHeight="1" thickBot="1">
      <c r="A2" s="12"/>
      <c r="B2" s="12"/>
      <c r="C2" s="12"/>
      <c r="D2" s="4"/>
      <c r="E2" s="4" t="s">
        <v>29</v>
      </c>
    </row>
    <row r="3" spans="1:5" s="167" customFormat="1" ht="19.5" customHeight="1">
      <c r="A3" s="391"/>
      <c r="B3" s="392" t="s">
        <v>292</v>
      </c>
      <c r="C3" s="392"/>
      <c r="D3" s="392"/>
      <c r="E3" s="166" t="s">
        <v>217</v>
      </c>
    </row>
    <row r="4" spans="1:5" s="167" customFormat="1" ht="19.5" customHeight="1">
      <c r="A4" s="391"/>
      <c r="B4" s="168" t="s">
        <v>218</v>
      </c>
      <c r="C4" s="168" t="s">
        <v>254</v>
      </c>
      <c r="D4" s="168" t="s">
        <v>219</v>
      </c>
      <c r="E4" s="169" t="s">
        <v>255</v>
      </c>
    </row>
    <row r="5" spans="1:5" s="167" customFormat="1" ht="19.5" customHeight="1">
      <c r="A5" s="391"/>
      <c r="B5" s="170" t="s">
        <v>253</v>
      </c>
      <c r="C5" s="168" t="s">
        <v>152</v>
      </c>
      <c r="D5" s="168" t="s">
        <v>152</v>
      </c>
      <c r="E5" s="169" t="s">
        <v>270</v>
      </c>
    </row>
    <row r="6" spans="1:5" s="167" customFormat="1" ht="19.5" customHeight="1">
      <c r="A6" s="391"/>
      <c r="B6" s="171"/>
      <c r="C6" s="172">
        <v>2022</v>
      </c>
      <c r="D6" s="172">
        <v>2022</v>
      </c>
      <c r="E6" s="169" t="s">
        <v>149</v>
      </c>
    </row>
    <row r="7" spans="1:5" s="167" customFormat="1" ht="19.5" customHeight="1">
      <c r="A7" s="391"/>
      <c r="B7" s="173"/>
      <c r="C7" s="173"/>
      <c r="D7" s="295"/>
      <c r="E7" s="174" t="s">
        <v>148</v>
      </c>
    </row>
    <row r="8" spans="1:5" s="14" customFormat="1" ht="30" customHeight="1">
      <c r="A8" s="13" t="s">
        <v>220</v>
      </c>
      <c r="B8" s="202">
        <v>111.28</v>
      </c>
      <c r="C8" s="202">
        <v>103.57</v>
      </c>
      <c r="D8" s="302">
        <v>100.88</v>
      </c>
      <c r="E8" s="332">
        <v>103.57</v>
      </c>
    </row>
    <row r="9" spans="1:5" s="14" customFormat="1" ht="21" customHeight="1">
      <c r="A9" s="15" t="s">
        <v>51</v>
      </c>
      <c r="B9" s="203">
        <v>121.33</v>
      </c>
      <c r="C9" s="203">
        <v>105.04</v>
      </c>
      <c r="D9" s="303">
        <v>101.63</v>
      </c>
      <c r="E9" s="203">
        <v>105.04</v>
      </c>
    </row>
    <row r="10" spans="1:5" s="14" customFormat="1" ht="21" customHeight="1">
      <c r="A10" s="15" t="s">
        <v>52</v>
      </c>
      <c r="B10" s="204"/>
      <c r="C10" s="204"/>
      <c r="D10" s="304"/>
      <c r="E10" s="203"/>
    </row>
    <row r="11" spans="1:5" s="14" customFormat="1" ht="21" customHeight="1">
      <c r="A11" s="15" t="s">
        <v>53</v>
      </c>
      <c r="B11" s="203">
        <v>119.55</v>
      </c>
      <c r="C11" s="203">
        <v>103.7</v>
      </c>
      <c r="D11" s="303">
        <v>101.67</v>
      </c>
      <c r="E11" s="203">
        <v>103.7</v>
      </c>
    </row>
    <row r="12" spans="1:5" ht="21" customHeight="1">
      <c r="A12" s="15" t="s">
        <v>54</v>
      </c>
      <c r="B12" s="203">
        <v>116.94</v>
      </c>
      <c r="C12" s="203">
        <v>106.29</v>
      </c>
      <c r="D12" s="303">
        <v>102.43</v>
      </c>
      <c r="E12" s="203">
        <v>106.29</v>
      </c>
    </row>
    <row r="13" spans="1:5" ht="21" customHeight="1">
      <c r="A13" s="15" t="s">
        <v>55</v>
      </c>
      <c r="B13" s="203">
        <v>130.73</v>
      </c>
      <c r="C13" s="203">
        <v>103.03</v>
      </c>
      <c r="D13" s="303">
        <v>100.09</v>
      </c>
      <c r="E13" s="203">
        <v>103.03</v>
      </c>
    </row>
    <row r="14" spans="1:5" ht="21" customHeight="1">
      <c r="A14" s="15" t="s">
        <v>56</v>
      </c>
      <c r="B14" s="203">
        <v>111.36</v>
      </c>
      <c r="C14" s="203">
        <v>106.37</v>
      </c>
      <c r="D14" s="303">
        <v>102.67</v>
      </c>
      <c r="E14" s="203">
        <v>106.37</v>
      </c>
    </row>
    <row r="15" spans="1:5" ht="21" customHeight="1">
      <c r="A15" s="15" t="s">
        <v>101</v>
      </c>
      <c r="B15" s="203">
        <v>109.4</v>
      </c>
      <c r="C15" s="203">
        <v>103.8</v>
      </c>
      <c r="D15" s="303">
        <v>101.47</v>
      </c>
      <c r="E15" s="203">
        <v>103.8</v>
      </c>
    </row>
    <row r="16" spans="1:5" s="14" customFormat="1" ht="21" customHeight="1">
      <c r="A16" s="15" t="s">
        <v>57</v>
      </c>
      <c r="B16" s="203">
        <v>106.56</v>
      </c>
      <c r="C16" s="203">
        <v>101.85</v>
      </c>
      <c r="D16" s="303">
        <v>99.89</v>
      </c>
      <c r="E16" s="203">
        <v>101.85</v>
      </c>
    </row>
    <row r="17" spans="1:5" ht="21" customHeight="1">
      <c r="A17" s="15" t="s">
        <v>58</v>
      </c>
      <c r="B17" s="203">
        <v>103.83</v>
      </c>
      <c r="C17" s="203">
        <v>101.83</v>
      </c>
      <c r="D17" s="303">
        <v>100.25</v>
      </c>
      <c r="E17" s="203">
        <v>101.83</v>
      </c>
    </row>
    <row r="18" spans="1:5" ht="21" customHeight="1">
      <c r="A18" s="15" t="s">
        <v>59</v>
      </c>
      <c r="B18" s="203">
        <v>103.42</v>
      </c>
      <c r="C18" s="203">
        <v>100</v>
      </c>
      <c r="D18" s="303">
        <v>100</v>
      </c>
      <c r="E18" s="203">
        <v>100</v>
      </c>
    </row>
    <row r="19" spans="1:5" ht="21" customHeight="1">
      <c r="A19" s="15" t="s">
        <v>52</v>
      </c>
      <c r="B19" s="204"/>
      <c r="C19" s="204"/>
      <c r="D19" s="304"/>
      <c r="E19" s="204"/>
    </row>
    <row r="20" spans="1:5" ht="21" customHeight="1">
      <c r="A20" s="15" t="s">
        <v>221</v>
      </c>
      <c r="B20" s="203">
        <v>101.75</v>
      </c>
      <c r="C20" s="203">
        <v>100</v>
      </c>
      <c r="D20" s="303">
        <v>100</v>
      </c>
      <c r="E20" s="203">
        <v>100</v>
      </c>
    </row>
    <row r="21" spans="1:5" ht="21" customHeight="1">
      <c r="A21" s="15" t="s">
        <v>60</v>
      </c>
      <c r="B21" s="203">
        <v>108.23</v>
      </c>
      <c r="C21" s="203">
        <v>100.53</v>
      </c>
      <c r="D21" s="303">
        <v>101.49</v>
      </c>
      <c r="E21" s="203">
        <v>100.53</v>
      </c>
    </row>
    <row r="22" spans="1:5" ht="21" customHeight="1">
      <c r="A22" s="15" t="s">
        <v>61</v>
      </c>
      <c r="B22" s="205">
        <v>100.29</v>
      </c>
      <c r="C22" s="205">
        <v>102.07</v>
      </c>
      <c r="D22" s="305">
        <v>100.53</v>
      </c>
      <c r="E22" s="205">
        <v>102.07</v>
      </c>
    </row>
    <row r="23" spans="1:5" ht="21" customHeight="1">
      <c r="A23" s="15" t="s">
        <v>62</v>
      </c>
      <c r="B23" s="205">
        <v>110.86</v>
      </c>
      <c r="C23" s="205">
        <v>109.2</v>
      </c>
      <c r="D23" s="305">
        <v>100.26</v>
      </c>
      <c r="E23" s="205">
        <v>109.2</v>
      </c>
    </row>
    <row r="24" spans="1:5" ht="21" customHeight="1">
      <c r="A24" s="15" t="s">
        <v>52</v>
      </c>
      <c r="B24" s="206"/>
      <c r="C24" s="207"/>
      <c r="D24" s="306"/>
      <c r="E24" s="207"/>
    </row>
    <row r="25" spans="1:5" ht="21" customHeight="1">
      <c r="A25" s="15" t="s">
        <v>222</v>
      </c>
      <c r="B25" s="205">
        <v>111.11</v>
      </c>
      <c r="C25" s="205">
        <v>110.22</v>
      </c>
      <c r="D25" s="305">
        <v>100</v>
      </c>
      <c r="E25" s="205">
        <v>110.22</v>
      </c>
    </row>
    <row r="26" spans="1:5" ht="21" customHeight="1">
      <c r="A26" s="15" t="s">
        <v>63</v>
      </c>
      <c r="B26" s="203">
        <v>102.21</v>
      </c>
      <c r="C26" s="203">
        <v>103.51</v>
      </c>
      <c r="D26" s="303">
        <v>100.1</v>
      </c>
      <c r="E26" s="203">
        <v>103.51</v>
      </c>
    </row>
    <row r="27" spans="1:5" ht="21" customHeight="1">
      <c r="A27" s="15" t="s">
        <v>64</v>
      </c>
      <c r="B27" s="203">
        <v>104.36</v>
      </c>
      <c r="C27" s="203">
        <v>100.69</v>
      </c>
      <c r="D27" s="303">
        <v>100.32</v>
      </c>
      <c r="E27" s="203">
        <v>100.69</v>
      </c>
    </row>
    <row r="28" spans="1:5" s="14" customFormat="1" ht="21" customHeight="1">
      <c r="A28" s="13" t="s">
        <v>65</v>
      </c>
      <c r="B28" s="208">
        <v>137.56</v>
      </c>
      <c r="C28" s="208">
        <v>100.15</v>
      </c>
      <c r="D28" s="307">
        <v>100.43</v>
      </c>
      <c r="E28" s="332">
        <v>100.15</v>
      </c>
    </row>
    <row r="29" spans="1:5" s="14" customFormat="1" ht="21" customHeight="1">
      <c r="A29" s="13" t="s">
        <v>66</v>
      </c>
      <c r="B29" s="209">
        <v>101.5</v>
      </c>
      <c r="C29" s="209">
        <v>103.33</v>
      </c>
      <c r="D29" s="308">
        <v>98.07</v>
      </c>
      <c r="E29" s="333">
        <v>103.33</v>
      </c>
    </row>
  </sheetData>
  <sheetProtection/>
  <mergeCells count="3">
    <mergeCell ref="A1:E1"/>
    <mergeCell ref="A3:A7"/>
    <mergeCell ref="B3:D3"/>
  </mergeCells>
  <printOptions/>
  <pageMargins left="0.42" right="0.3" top="0.5" bottom="0.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7"/>
  <sheetViews>
    <sheetView zoomScalePageLayoutView="0" workbookViewId="0" topLeftCell="A1">
      <selection activeCell="P9" sqref="P9"/>
    </sheetView>
  </sheetViews>
  <sheetFormatPr defaultColWidth="9.140625" defaultRowHeight="12.75"/>
  <cols>
    <col min="1" max="1" width="29.7109375" style="78" customWidth="1"/>
    <col min="2" max="2" width="11.8515625" style="78" customWidth="1"/>
    <col min="3" max="3" width="11.8515625" style="92" customWidth="1"/>
    <col min="4" max="4" width="9.7109375" style="92" customWidth="1"/>
    <col min="5" max="5" width="0.85546875" style="92" customWidth="1"/>
    <col min="6" max="7" width="12.7109375" style="78" customWidth="1"/>
    <col min="8" max="8" width="9.140625" style="78" customWidth="1"/>
    <col min="9" max="9" width="11.28125" style="78" customWidth="1"/>
    <col min="10" max="11" width="10.28125" style="78" bestFit="1" customWidth="1"/>
    <col min="12" max="16384" width="9.140625" style="78" customWidth="1"/>
  </cols>
  <sheetData>
    <row r="1" spans="1:7" ht="46.5" customHeight="1">
      <c r="A1" s="362" t="s">
        <v>293</v>
      </c>
      <c r="B1" s="393"/>
      <c r="C1" s="393"/>
      <c r="D1" s="393"/>
      <c r="E1" s="393"/>
      <c r="F1" s="393"/>
      <c r="G1" s="393"/>
    </row>
    <row r="2" spans="1:7" ht="21" customHeight="1" thickBot="1">
      <c r="A2" s="79"/>
      <c r="B2" s="79"/>
      <c r="C2" s="80"/>
      <c r="D2" s="80"/>
      <c r="E2" s="80"/>
      <c r="G2" s="81" t="s">
        <v>247</v>
      </c>
    </row>
    <row r="3" spans="1:7" s="83" customFormat="1" ht="69.75" customHeight="1">
      <c r="A3" s="82"/>
      <c r="B3" s="385" t="s">
        <v>288</v>
      </c>
      <c r="C3" s="394" t="s">
        <v>294</v>
      </c>
      <c r="D3" s="394"/>
      <c r="E3" s="253"/>
      <c r="F3" s="394" t="s">
        <v>295</v>
      </c>
      <c r="G3" s="394"/>
    </row>
    <row r="4" spans="1:7" s="83" customFormat="1" ht="49.5" customHeight="1">
      <c r="A4" s="82"/>
      <c r="B4" s="386"/>
      <c r="C4" s="84" t="s">
        <v>71</v>
      </c>
      <c r="D4" s="84" t="s">
        <v>70</v>
      </c>
      <c r="E4" s="200"/>
      <c r="F4" s="84" t="s">
        <v>277</v>
      </c>
      <c r="G4" s="84" t="s">
        <v>282</v>
      </c>
    </row>
    <row r="5" spans="1:12" ht="30" customHeight="1">
      <c r="A5" s="85" t="s">
        <v>1</v>
      </c>
      <c r="B5" s="86">
        <f>B6+B11+B16+B17</f>
        <v>692866.2999999999</v>
      </c>
      <c r="C5" s="86">
        <f>C6+C11+C16+C17</f>
        <v>735191.8999999999</v>
      </c>
      <c r="D5" s="190">
        <v>0</v>
      </c>
      <c r="E5" s="86"/>
      <c r="F5" s="254">
        <f>+C5/B5*100</f>
        <v>106.10876874802541</v>
      </c>
      <c r="G5" s="254">
        <v>111.2</v>
      </c>
      <c r="H5" s="89"/>
      <c r="I5" s="86"/>
      <c r="J5" s="86"/>
      <c r="K5" s="86"/>
      <c r="L5" s="261"/>
    </row>
    <row r="6" spans="1:12" ht="21" customHeight="1">
      <c r="A6" s="255" t="s">
        <v>113</v>
      </c>
      <c r="B6" s="331">
        <f>B7+B8+B9+B10</f>
        <v>121536.79999999999</v>
      </c>
      <c r="C6" s="87">
        <f>C7+C8+C9+C10</f>
        <v>134731.8</v>
      </c>
      <c r="D6" s="88">
        <v>100</v>
      </c>
      <c r="E6" s="87"/>
      <c r="F6" s="256">
        <f aca="true" t="shared" si="0" ref="F6:F11">+C6/B6*100</f>
        <v>110.85679399161405</v>
      </c>
      <c r="G6" s="256">
        <v>146.5</v>
      </c>
      <c r="H6" s="89"/>
      <c r="I6" s="331"/>
      <c r="J6" s="87"/>
      <c r="K6" s="87"/>
      <c r="L6" s="261"/>
    </row>
    <row r="7" spans="1:12" ht="21" customHeight="1">
      <c r="A7" s="90" t="s">
        <v>114</v>
      </c>
      <c r="B7" s="190">
        <v>120224.9</v>
      </c>
      <c r="C7" s="190">
        <v>133297.5</v>
      </c>
      <c r="D7" s="190">
        <f>C7/C6*100</f>
        <v>98.93544063094237</v>
      </c>
      <c r="E7" s="257"/>
      <c r="F7" s="258">
        <f t="shared" si="0"/>
        <v>110.87345466704485</v>
      </c>
      <c r="G7" s="258">
        <v>145.5</v>
      </c>
      <c r="I7" s="190"/>
      <c r="J7" s="190"/>
      <c r="K7" s="261"/>
      <c r="L7" s="261"/>
    </row>
    <row r="8" spans="1:12" ht="21" customHeight="1">
      <c r="A8" s="90" t="s">
        <v>115</v>
      </c>
      <c r="B8" s="190">
        <v>0</v>
      </c>
      <c r="C8" s="190">
        <v>0</v>
      </c>
      <c r="D8" s="88">
        <f>C8/$C$5*100</f>
        <v>0</v>
      </c>
      <c r="E8" s="257"/>
      <c r="F8" s="190">
        <v>0</v>
      </c>
      <c r="G8" s="190">
        <v>0</v>
      </c>
      <c r="I8" s="190"/>
      <c r="J8" s="190"/>
      <c r="K8" s="261"/>
      <c r="L8" s="261"/>
    </row>
    <row r="9" spans="1:12" ht="21" customHeight="1">
      <c r="A9" s="90" t="s">
        <v>116</v>
      </c>
      <c r="B9" s="190">
        <v>1311.9</v>
      </c>
      <c r="C9" s="190">
        <v>1434.3</v>
      </c>
      <c r="D9" s="190">
        <f>C9/C6*100</f>
        <v>1.064559369057639</v>
      </c>
      <c r="F9" s="258">
        <f t="shared" si="0"/>
        <v>109.32997941916302</v>
      </c>
      <c r="G9" s="258">
        <v>418.3</v>
      </c>
      <c r="I9" s="190"/>
      <c r="J9" s="190"/>
      <c r="K9" s="261"/>
      <c r="L9" s="261"/>
    </row>
    <row r="10" spans="1:12" ht="21" customHeight="1">
      <c r="A10" s="90" t="s">
        <v>117</v>
      </c>
      <c r="B10" s="91">
        <v>0</v>
      </c>
      <c r="C10" s="91">
        <v>0</v>
      </c>
      <c r="D10" s="88">
        <f>C10/$C$5*100</f>
        <v>0</v>
      </c>
      <c r="E10" s="257"/>
      <c r="F10" s="190">
        <v>0</v>
      </c>
      <c r="G10" s="190">
        <v>0</v>
      </c>
      <c r="I10" s="91"/>
      <c r="J10" s="91"/>
      <c r="K10" s="261"/>
      <c r="L10" s="261"/>
    </row>
    <row r="11" spans="1:12" ht="21" customHeight="1">
      <c r="A11" s="255" t="s">
        <v>118</v>
      </c>
      <c r="B11" s="331">
        <f>B12+B13+B14+B15</f>
        <v>447369.9</v>
      </c>
      <c r="C11" s="87">
        <f>C12+C13+C14+C15</f>
        <v>468205.8</v>
      </c>
      <c r="D11" s="88">
        <v>100</v>
      </c>
      <c r="E11" s="87"/>
      <c r="F11" s="254">
        <f t="shared" si="0"/>
        <v>104.65742107370208</v>
      </c>
      <c r="G11" s="254">
        <v>103.8</v>
      </c>
      <c r="H11" s="89"/>
      <c r="I11" s="331"/>
      <c r="J11" s="87"/>
      <c r="K11" s="87"/>
      <c r="L11" s="261"/>
    </row>
    <row r="12" spans="1:12" ht="21" customHeight="1">
      <c r="A12" s="90" t="s">
        <v>114</v>
      </c>
      <c r="B12" s="190">
        <v>445853.5</v>
      </c>
      <c r="C12" s="190">
        <v>466612.2</v>
      </c>
      <c r="D12" s="190">
        <f>C12/C11*100</f>
        <v>99.6596368519997</v>
      </c>
      <c r="E12" s="257"/>
      <c r="F12" s="258">
        <f>+C12/B12*100</f>
        <v>104.65594640391969</v>
      </c>
      <c r="G12" s="258">
        <v>103.5</v>
      </c>
      <c r="I12" s="190"/>
      <c r="J12" s="190"/>
      <c r="K12" s="261"/>
      <c r="L12" s="261"/>
    </row>
    <row r="13" spans="1:12" ht="21" customHeight="1">
      <c r="A13" s="90" t="s">
        <v>115</v>
      </c>
      <c r="B13" s="190">
        <v>0</v>
      </c>
      <c r="C13" s="190">
        <v>0</v>
      </c>
      <c r="D13" s="190">
        <f>C13/$C$5*100</f>
        <v>0</v>
      </c>
      <c r="E13" s="257"/>
      <c r="F13" s="190">
        <v>0</v>
      </c>
      <c r="G13" s="190">
        <v>0</v>
      </c>
      <c r="I13" s="190"/>
      <c r="J13" s="190"/>
      <c r="K13" s="261"/>
      <c r="L13" s="261"/>
    </row>
    <row r="14" spans="1:12" ht="21" customHeight="1">
      <c r="A14" s="90" t="s">
        <v>116</v>
      </c>
      <c r="B14" s="190">
        <v>1516.4</v>
      </c>
      <c r="C14" s="190">
        <v>1593.6</v>
      </c>
      <c r="D14" s="190">
        <f>C14/C11*100</f>
        <v>0.34036314800030243</v>
      </c>
      <c r="F14" s="258">
        <f>+C14/B14*100</f>
        <v>105.09100501187021</v>
      </c>
      <c r="G14" s="258">
        <v>316.6</v>
      </c>
      <c r="I14" s="190"/>
      <c r="J14" s="190"/>
      <c r="K14" s="261"/>
      <c r="L14" s="261"/>
    </row>
    <row r="15" spans="1:12" ht="21" customHeight="1">
      <c r="A15" s="90" t="s">
        <v>117</v>
      </c>
      <c r="B15" s="91">
        <v>0</v>
      </c>
      <c r="C15" s="91">
        <v>0</v>
      </c>
      <c r="D15" s="88">
        <f>C15/$C$5*100</f>
        <v>0</v>
      </c>
      <c r="E15" s="257"/>
      <c r="F15" s="190">
        <v>0</v>
      </c>
      <c r="G15" s="190">
        <v>0</v>
      </c>
      <c r="I15" s="91"/>
      <c r="J15" s="91"/>
      <c r="K15" s="261"/>
      <c r="L15" s="261"/>
    </row>
    <row r="16" spans="1:12" ht="21" customHeight="1">
      <c r="A16" s="255" t="s">
        <v>119</v>
      </c>
      <c r="B16" s="331">
        <v>123728.9</v>
      </c>
      <c r="C16" s="87">
        <v>132007.8</v>
      </c>
      <c r="D16" s="88">
        <v>100</v>
      </c>
      <c r="E16" s="87"/>
      <c r="F16" s="254">
        <f>+C16/B16*100</f>
        <v>106.69116107877787</v>
      </c>
      <c r="G16" s="254">
        <v>111.9</v>
      </c>
      <c r="H16" s="89"/>
      <c r="I16" s="331"/>
      <c r="J16" s="87"/>
      <c r="K16" s="261"/>
      <c r="L16" s="261"/>
    </row>
    <row r="17" spans="1:12" ht="21" customHeight="1">
      <c r="A17" s="255" t="s">
        <v>249</v>
      </c>
      <c r="B17" s="331">
        <v>230.7</v>
      </c>
      <c r="C17" s="87">
        <v>246.5</v>
      </c>
      <c r="D17" s="88">
        <v>100</v>
      </c>
      <c r="E17" s="257"/>
      <c r="F17" s="254">
        <f>+C17/B17*100</f>
        <v>106.84872128305159</v>
      </c>
      <c r="G17" s="254">
        <v>165.6</v>
      </c>
      <c r="I17" s="331"/>
      <c r="J17" s="87"/>
      <c r="K17" s="261"/>
      <c r="L17" s="261"/>
    </row>
    <row r="18" spans="1:6" ht="21" customHeight="1">
      <c r="A18" s="93"/>
      <c r="B18" s="93"/>
      <c r="C18" s="259"/>
      <c r="D18" s="190"/>
      <c r="F18" s="260"/>
    </row>
    <row r="19" spans="1:6" ht="21" customHeight="1">
      <c r="A19" s="93"/>
      <c r="B19" s="93"/>
      <c r="C19" s="262"/>
      <c r="D19" s="262"/>
      <c r="F19" s="260"/>
    </row>
    <row r="20" spans="1:6" ht="21" customHeight="1">
      <c r="A20" s="93"/>
      <c r="B20" s="93"/>
      <c r="C20" s="259"/>
      <c r="D20" s="109"/>
      <c r="F20" s="260"/>
    </row>
    <row r="21" spans="1:7" ht="21" customHeight="1">
      <c r="A21" s="93"/>
      <c r="B21" s="93"/>
      <c r="C21" s="263"/>
      <c r="D21" s="296"/>
      <c r="E21" s="94"/>
      <c r="F21" s="95"/>
      <c r="G21" s="95"/>
    </row>
    <row r="22" spans="1:7" ht="18.75" customHeight="1">
      <c r="A22" s="95"/>
      <c r="B22" s="95"/>
      <c r="C22" s="94"/>
      <c r="D22" s="297"/>
      <c r="E22" s="94"/>
      <c r="F22" s="95"/>
      <c r="G22" s="95"/>
    </row>
    <row r="23" s="96" customFormat="1" ht="21" customHeight="1">
      <c r="D23" s="298"/>
    </row>
    <row r="25" ht="12.75">
      <c r="D25" s="299"/>
    </row>
    <row r="26" ht="12.75">
      <c r="D26" s="299"/>
    </row>
    <row r="27" ht="12.75">
      <c r="D27" s="299"/>
    </row>
  </sheetData>
  <sheetProtection/>
  <mergeCells count="4">
    <mergeCell ref="A1:G1"/>
    <mergeCell ref="B3:B4"/>
    <mergeCell ref="C3:D3"/>
    <mergeCell ref="F3:G3"/>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33"/>
  <sheetViews>
    <sheetView zoomScalePageLayoutView="0" workbookViewId="0" topLeftCell="A1">
      <selection activeCell="P14" sqref="P14"/>
    </sheetView>
  </sheetViews>
  <sheetFormatPr defaultColWidth="9.140625" defaultRowHeight="12.75"/>
  <cols>
    <col min="1" max="1" width="37.7109375" style="78" customWidth="1"/>
    <col min="2" max="2" width="13.00390625" style="78" customWidth="1"/>
    <col min="3" max="3" width="12.7109375" style="78" customWidth="1"/>
    <col min="4" max="4" width="9.7109375" style="78" customWidth="1"/>
    <col min="5" max="5" width="0.85546875" style="78" customWidth="1"/>
    <col min="6" max="7" width="12.7109375" style="78" customWidth="1"/>
    <col min="8" max="8" width="9.140625" style="78" customWidth="1"/>
    <col min="9" max="11" width="10.28125" style="78" bestFit="1" customWidth="1"/>
    <col min="12" max="12" width="9.140625" style="78" customWidth="1"/>
    <col min="13" max="13" width="9.8515625" style="78" bestFit="1" customWidth="1"/>
    <col min="14" max="16384" width="9.140625" style="78" customWidth="1"/>
  </cols>
  <sheetData>
    <row r="1" spans="1:7" ht="39.75" customHeight="1">
      <c r="A1" s="393" t="s">
        <v>296</v>
      </c>
      <c r="B1" s="393"/>
      <c r="C1" s="393"/>
      <c r="D1" s="393"/>
      <c r="E1" s="393"/>
      <c r="F1" s="393"/>
      <c r="G1" s="393"/>
    </row>
    <row r="2" spans="1:2" ht="21" customHeight="1" thickBot="1">
      <c r="A2" s="79"/>
      <c r="B2" s="264"/>
    </row>
    <row r="3" spans="1:7" s="98" customFormat="1" ht="40.5" customHeight="1">
      <c r="A3" s="395"/>
      <c r="B3" s="396" t="s">
        <v>288</v>
      </c>
      <c r="C3" s="394" t="s">
        <v>285</v>
      </c>
      <c r="D3" s="394"/>
      <c r="E3" s="265"/>
      <c r="F3" s="394" t="s">
        <v>297</v>
      </c>
      <c r="G3" s="394"/>
    </row>
    <row r="4" spans="1:7" s="98" customFormat="1" ht="49.5" customHeight="1">
      <c r="A4" s="395"/>
      <c r="B4" s="397"/>
      <c r="C4" s="84" t="s">
        <v>248</v>
      </c>
      <c r="D4" s="84" t="s">
        <v>70</v>
      </c>
      <c r="E4" s="200"/>
      <c r="F4" s="84" t="s">
        <v>277</v>
      </c>
      <c r="G4" s="84" t="s">
        <v>282</v>
      </c>
    </row>
    <row r="5" spans="1:7" ht="19.5" customHeight="1">
      <c r="A5" s="175" t="s">
        <v>223</v>
      </c>
      <c r="B5" s="175"/>
      <c r="C5" s="267"/>
      <c r="D5" s="266"/>
      <c r="E5" s="267"/>
      <c r="F5" s="266"/>
      <c r="G5" s="267"/>
    </row>
    <row r="6" spans="1:13" s="400" customFormat="1" ht="19.5" customHeight="1">
      <c r="A6" s="398" t="s">
        <v>224</v>
      </c>
      <c r="B6" s="399">
        <f>B8+B9+B10+B11</f>
        <v>2907.6</v>
      </c>
      <c r="C6" s="399">
        <f>C8+C9+C10+C11</f>
        <v>3183.8999999999996</v>
      </c>
      <c r="D6" s="300">
        <v>100</v>
      </c>
      <c r="E6" s="267"/>
      <c r="F6" s="254">
        <f>+C6/B6*100</f>
        <v>109.50268262484522</v>
      </c>
      <c r="G6" s="254">
        <v>137.8</v>
      </c>
      <c r="I6" s="399"/>
      <c r="J6" s="399"/>
      <c r="K6" s="399"/>
      <c r="L6" s="401"/>
      <c r="M6" s="401"/>
    </row>
    <row r="7" spans="1:13" ht="19.5" customHeight="1">
      <c r="A7" s="402" t="s">
        <v>225</v>
      </c>
      <c r="B7" s="268"/>
      <c r="C7" s="268"/>
      <c r="D7" s="299"/>
      <c r="E7" s="268"/>
      <c r="F7" s="403"/>
      <c r="G7" s="403"/>
      <c r="I7" s="268"/>
      <c r="J7" s="268"/>
      <c r="K7" s="268"/>
      <c r="L7" s="401"/>
      <c r="M7" s="401"/>
    </row>
    <row r="8" spans="1:13" ht="19.5" customHeight="1">
      <c r="A8" s="176" t="s">
        <v>114</v>
      </c>
      <c r="B8" s="190">
        <v>2791.4</v>
      </c>
      <c r="C8" s="190">
        <v>3058.2</v>
      </c>
      <c r="D8" s="92">
        <f>C8/C6*100</f>
        <v>96.05201168378404</v>
      </c>
      <c r="E8" s="268"/>
      <c r="F8" s="403">
        <f>+C8/B8*100</f>
        <v>109.55792792147308</v>
      </c>
      <c r="G8" s="403">
        <v>134.2</v>
      </c>
      <c r="I8" s="190"/>
      <c r="J8" s="190"/>
      <c r="K8" s="190"/>
      <c r="L8" s="401"/>
      <c r="M8" s="401"/>
    </row>
    <row r="9" spans="1:13" ht="19.5" customHeight="1">
      <c r="A9" s="176" t="s">
        <v>115</v>
      </c>
      <c r="B9" s="190">
        <v>0</v>
      </c>
      <c r="C9" s="190">
        <v>0</v>
      </c>
      <c r="D9" s="268">
        <v>0</v>
      </c>
      <c r="E9" s="268"/>
      <c r="F9" s="268">
        <v>0</v>
      </c>
      <c r="G9" s="268">
        <v>0</v>
      </c>
      <c r="I9" s="190"/>
      <c r="J9" s="190"/>
      <c r="K9" s="190"/>
      <c r="L9" s="401"/>
      <c r="M9" s="401"/>
    </row>
    <row r="10" spans="1:13" ht="19.5" customHeight="1">
      <c r="A10" s="176" t="s">
        <v>116</v>
      </c>
      <c r="B10" s="190">
        <v>116.2</v>
      </c>
      <c r="C10" s="190">
        <v>125.7</v>
      </c>
      <c r="D10" s="92">
        <f>C10/C6*100</f>
        <v>3.947988316215962</v>
      </c>
      <c r="E10" s="267"/>
      <c r="F10" s="403">
        <f>+C10/B10*100</f>
        <v>108.17555938037866</v>
      </c>
      <c r="G10" s="403">
        <v>389.4</v>
      </c>
      <c r="I10" s="190"/>
      <c r="J10" s="190"/>
      <c r="K10" s="190"/>
      <c r="L10" s="401"/>
      <c r="M10" s="401"/>
    </row>
    <row r="11" spans="1:13" ht="19.5" customHeight="1">
      <c r="A11" s="176" t="s">
        <v>226</v>
      </c>
      <c r="B11" s="268">
        <v>0</v>
      </c>
      <c r="C11" s="268">
        <v>0</v>
      </c>
      <c r="D11" s="268">
        <v>0</v>
      </c>
      <c r="E11" s="268"/>
      <c r="F11" s="268">
        <v>0</v>
      </c>
      <c r="G11" s="268">
        <v>0</v>
      </c>
      <c r="I11" s="268"/>
      <c r="J11" s="268"/>
      <c r="K11" s="268"/>
      <c r="L11" s="401"/>
      <c r="M11" s="401"/>
    </row>
    <row r="12" spans="1:13" s="400" customFormat="1" ht="19.5" customHeight="1">
      <c r="A12" s="398" t="s">
        <v>230</v>
      </c>
      <c r="B12" s="399">
        <f>B14+B15+B16+B17</f>
        <v>276070.30000000005</v>
      </c>
      <c r="C12" s="399">
        <f>C14+C15+C16+C17</f>
        <v>300248.1</v>
      </c>
      <c r="D12" s="300">
        <v>100</v>
      </c>
      <c r="E12" s="267"/>
      <c r="F12" s="254">
        <f>+C12/B12*100</f>
        <v>108.75784175262602</v>
      </c>
      <c r="G12" s="254">
        <v>131.4</v>
      </c>
      <c r="I12" s="399"/>
      <c r="J12" s="399"/>
      <c r="K12" s="399"/>
      <c r="L12" s="401"/>
      <c r="M12" s="401"/>
    </row>
    <row r="13" spans="1:13" ht="19.5" customHeight="1">
      <c r="A13" s="402" t="s">
        <v>225</v>
      </c>
      <c r="B13" s="268"/>
      <c r="C13" s="268"/>
      <c r="D13" s="92"/>
      <c r="E13" s="268"/>
      <c r="F13" s="260"/>
      <c r="G13" s="260"/>
      <c r="I13" s="268"/>
      <c r="J13" s="268"/>
      <c r="K13" s="268"/>
      <c r="L13" s="401"/>
      <c r="M13" s="401"/>
    </row>
    <row r="14" spans="1:13" ht="19.5" customHeight="1">
      <c r="A14" s="176" t="s">
        <v>114</v>
      </c>
      <c r="B14" s="190">
        <v>275015.9</v>
      </c>
      <c r="C14" s="190">
        <v>299105.6</v>
      </c>
      <c r="D14" s="92">
        <f>C14/C12*100</f>
        <v>99.61948135558559</v>
      </c>
      <c r="E14" s="268"/>
      <c r="F14" s="403">
        <f>+C14/B14*100</f>
        <v>108.75938445740772</v>
      </c>
      <c r="G14" s="403">
        <v>131.1</v>
      </c>
      <c r="I14" s="190"/>
      <c r="J14" s="190"/>
      <c r="K14" s="190"/>
      <c r="L14" s="401"/>
      <c r="M14" s="401"/>
    </row>
    <row r="15" spans="1:13" ht="19.5" customHeight="1">
      <c r="A15" s="176" t="s">
        <v>115</v>
      </c>
      <c r="B15" s="190">
        <v>0</v>
      </c>
      <c r="C15" s="190">
        <v>0</v>
      </c>
      <c r="D15" s="268">
        <v>0</v>
      </c>
      <c r="E15" s="268"/>
      <c r="F15" s="268">
        <v>0</v>
      </c>
      <c r="G15" s="268">
        <v>0</v>
      </c>
      <c r="I15" s="190"/>
      <c r="J15" s="190"/>
      <c r="K15" s="190"/>
      <c r="L15" s="401"/>
      <c r="M15" s="401"/>
    </row>
    <row r="16" spans="1:13" s="96" customFormat="1" ht="19.5" customHeight="1">
      <c r="A16" s="176" t="s">
        <v>116</v>
      </c>
      <c r="B16" s="190">
        <v>1054.4</v>
      </c>
      <c r="C16" s="190">
        <v>1142.5</v>
      </c>
      <c r="D16" s="92">
        <f>C16/C12*100</f>
        <v>0.38051864441440264</v>
      </c>
      <c r="F16" s="403">
        <f>+C16/B16*100</f>
        <v>108.35546282245826</v>
      </c>
      <c r="G16" s="403">
        <v>383.5</v>
      </c>
      <c r="I16" s="190"/>
      <c r="J16" s="190"/>
      <c r="K16" s="190"/>
      <c r="L16" s="401"/>
      <c r="M16" s="401"/>
    </row>
    <row r="17" spans="1:13" ht="19.5" customHeight="1">
      <c r="A17" s="176" t="s">
        <v>226</v>
      </c>
      <c r="B17" s="268">
        <v>0</v>
      </c>
      <c r="C17" s="268">
        <v>0</v>
      </c>
      <c r="D17" s="268">
        <v>0</v>
      </c>
      <c r="E17" s="268"/>
      <c r="F17" s="268">
        <v>0</v>
      </c>
      <c r="G17" s="268">
        <v>0</v>
      </c>
      <c r="I17" s="268"/>
      <c r="J17" s="268"/>
      <c r="K17" s="268"/>
      <c r="L17" s="401"/>
      <c r="M17" s="401"/>
    </row>
    <row r="18" spans="4:13" ht="19.5" customHeight="1">
      <c r="D18" s="92"/>
      <c r="L18" s="401"/>
      <c r="M18" s="401"/>
    </row>
    <row r="19" spans="1:13" ht="19.5" customHeight="1">
      <c r="A19" s="175" t="s">
        <v>227</v>
      </c>
      <c r="D19" s="92"/>
      <c r="E19" s="78">
        <v>133.3</v>
      </c>
      <c r="L19" s="401"/>
      <c r="M19" s="401"/>
    </row>
    <row r="20" spans="1:13" s="400" customFormat="1" ht="19.5" customHeight="1">
      <c r="A20" s="398" t="s">
        <v>228</v>
      </c>
      <c r="B20" s="399">
        <f>B22+B23+B24+B25</f>
        <v>2365.8</v>
      </c>
      <c r="C20" s="399">
        <f>C22+C23+C24+C25</f>
        <v>2449.31</v>
      </c>
      <c r="D20" s="300">
        <v>100</v>
      </c>
      <c r="E20" s="400">
        <v>133.3</v>
      </c>
      <c r="F20" s="254">
        <f>+C20/B20*100</f>
        <v>103.52988418294022</v>
      </c>
      <c r="G20" s="254">
        <v>103.2</v>
      </c>
      <c r="I20" s="399"/>
      <c r="J20" s="399"/>
      <c r="K20" s="399"/>
      <c r="L20" s="401"/>
      <c r="M20" s="401"/>
    </row>
    <row r="21" spans="1:13" ht="19.5" customHeight="1">
      <c r="A21" s="402" t="s">
        <v>225</v>
      </c>
      <c r="D21" s="92"/>
      <c r="F21" s="260"/>
      <c r="G21" s="260"/>
      <c r="L21" s="401"/>
      <c r="M21" s="401"/>
    </row>
    <row r="22" spans="1:13" ht="19.5" customHeight="1">
      <c r="A22" s="176" t="s">
        <v>114</v>
      </c>
      <c r="B22" s="190">
        <v>2357.4</v>
      </c>
      <c r="C22" s="190">
        <v>2440.5</v>
      </c>
      <c r="D22" s="92">
        <f>C22/C20*100</f>
        <v>99.64030686193254</v>
      </c>
      <c r="F22" s="403">
        <f>+C22/B22*100</f>
        <v>103.52506999236446</v>
      </c>
      <c r="G22" s="403">
        <v>103</v>
      </c>
      <c r="I22" s="190"/>
      <c r="J22" s="190"/>
      <c r="K22" s="190"/>
      <c r="L22" s="401"/>
      <c r="M22" s="401"/>
    </row>
    <row r="23" spans="1:13" ht="19.5" customHeight="1">
      <c r="A23" s="176" t="s">
        <v>115</v>
      </c>
      <c r="B23" s="190">
        <v>0</v>
      </c>
      <c r="C23" s="190">
        <v>0</v>
      </c>
      <c r="D23" s="268">
        <v>0</v>
      </c>
      <c r="E23" s="268"/>
      <c r="F23" s="268">
        <v>0</v>
      </c>
      <c r="G23" s="268">
        <v>0</v>
      </c>
      <c r="I23" s="190"/>
      <c r="J23" s="190"/>
      <c r="K23" s="190"/>
      <c r="L23" s="401"/>
      <c r="M23" s="401"/>
    </row>
    <row r="24" spans="1:13" ht="19.5" customHeight="1">
      <c r="A24" s="176" t="s">
        <v>116</v>
      </c>
      <c r="B24" s="190">
        <v>8.4</v>
      </c>
      <c r="C24" s="190">
        <v>8.81</v>
      </c>
      <c r="D24" s="92">
        <f>C24/C20*100</f>
        <v>0.3596931380674558</v>
      </c>
      <c r="E24" s="78">
        <v>4030</v>
      </c>
      <c r="F24" s="403">
        <f>+C24/B24*100</f>
        <v>104.88095238095238</v>
      </c>
      <c r="G24" s="403">
        <v>291.5</v>
      </c>
      <c r="I24" s="190"/>
      <c r="J24" s="190"/>
      <c r="K24" s="190"/>
      <c r="L24" s="401"/>
      <c r="M24" s="401"/>
    </row>
    <row r="25" spans="1:13" ht="19.5" customHeight="1">
      <c r="A25" s="176" t="s">
        <v>226</v>
      </c>
      <c r="B25" s="268">
        <v>0</v>
      </c>
      <c r="C25" s="268">
        <v>0</v>
      </c>
      <c r="D25" s="269">
        <v>0</v>
      </c>
      <c r="E25" s="268"/>
      <c r="F25" s="268">
        <v>0</v>
      </c>
      <c r="G25" s="268">
        <v>0</v>
      </c>
      <c r="I25" s="268"/>
      <c r="J25" s="268"/>
      <c r="K25" s="268"/>
      <c r="L25" s="401"/>
      <c r="M25" s="401"/>
    </row>
    <row r="26" spans="1:13" s="400" customFormat="1" ht="19.5" customHeight="1">
      <c r="A26" s="398" t="s">
        <v>231</v>
      </c>
      <c r="B26" s="399">
        <f>B28+B29+B30+B31</f>
        <v>354952</v>
      </c>
      <c r="C26" s="399">
        <f>C28+C29+C30+C31</f>
        <v>366888</v>
      </c>
      <c r="D26" s="300">
        <v>100</v>
      </c>
      <c r="E26" s="400">
        <v>39.3</v>
      </c>
      <c r="F26" s="254">
        <f>+C26/B26*100</f>
        <v>103.3627081971647</v>
      </c>
      <c r="G26" s="254">
        <v>103.4</v>
      </c>
      <c r="I26" s="399"/>
      <c r="J26" s="399"/>
      <c r="K26" s="399"/>
      <c r="L26" s="401"/>
      <c r="M26" s="401"/>
    </row>
    <row r="27" spans="1:13" ht="19.5" customHeight="1">
      <c r="A27" s="402" t="s">
        <v>225</v>
      </c>
      <c r="D27" s="92"/>
      <c r="E27" s="78">
        <v>25</v>
      </c>
      <c r="F27" s="260"/>
      <c r="G27" s="260"/>
      <c r="L27" s="401"/>
      <c r="M27" s="401"/>
    </row>
    <row r="28" spans="1:13" ht="19.5" customHeight="1">
      <c r="A28" s="176" t="s">
        <v>114</v>
      </c>
      <c r="B28" s="190">
        <v>348867.5</v>
      </c>
      <c r="C28" s="190">
        <v>360523.5</v>
      </c>
      <c r="D28" s="92">
        <f>C28/C26*100</f>
        <v>98.2652744161706</v>
      </c>
      <c r="E28" s="78">
        <v>44.3</v>
      </c>
      <c r="F28" s="403">
        <f>+C28/B28*100</f>
        <v>103.34109654811641</v>
      </c>
      <c r="G28" s="403">
        <v>102.3</v>
      </c>
      <c r="I28" s="190"/>
      <c r="J28" s="190"/>
      <c r="K28" s="190"/>
      <c r="L28" s="401"/>
      <c r="M28" s="401"/>
    </row>
    <row r="29" spans="1:13" ht="19.5" customHeight="1">
      <c r="A29" s="176" t="s">
        <v>115</v>
      </c>
      <c r="B29" s="190">
        <v>0</v>
      </c>
      <c r="C29" s="190">
        <v>0</v>
      </c>
      <c r="D29" s="269">
        <v>0</v>
      </c>
      <c r="E29" s="268"/>
      <c r="F29" s="268">
        <v>0</v>
      </c>
      <c r="G29" s="268">
        <v>0</v>
      </c>
      <c r="I29" s="190"/>
      <c r="J29" s="190"/>
      <c r="K29" s="190"/>
      <c r="L29" s="401"/>
      <c r="M29" s="401"/>
    </row>
    <row r="30" spans="1:13" ht="19.5" customHeight="1">
      <c r="A30" s="176" t="s">
        <v>116</v>
      </c>
      <c r="B30" s="190">
        <v>6084.5</v>
      </c>
      <c r="C30" s="190">
        <v>6364.5</v>
      </c>
      <c r="D30" s="92">
        <f>C30/C26*100</f>
        <v>1.7347255838293976</v>
      </c>
      <c r="F30" s="403">
        <f>+C30/B30*100</f>
        <v>104.60185717807545</v>
      </c>
      <c r="G30" s="403">
        <v>288.1</v>
      </c>
      <c r="I30" s="190"/>
      <c r="J30" s="190"/>
      <c r="K30" s="190"/>
      <c r="L30" s="401"/>
      <c r="M30" s="401"/>
    </row>
    <row r="31" spans="1:11" ht="19.5" customHeight="1">
      <c r="A31" s="176" t="s">
        <v>226</v>
      </c>
      <c r="B31" s="268">
        <v>0</v>
      </c>
      <c r="C31" s="268">
        <v>0</v>
      </c>
      <c r="D31" s="269">
        <v>0</v>
      </c>
      <c r="E31" s="268"/>
      <c r="F31" s="268">
        <v>0</v>
      </c>
      <c r="G31" s="268">
        <v>0</v>
      </c>
      <c r="I31" s="268"/>
      <c r="J31" s="268"/>
      <c r="K31" s="268"/>
    </row>
    <row r="32" ht="19.5" customHeight="1">
      <c r="D32" s="92"/>
    </row>
    <row r="33" spans="1:11" s="400" customFormat="1" ht="30" customHeight="1">
      <c r="A33" s="404" t="s">
        <v>352</v>
      </c>
      <c r="B33" s="405">
        <v>883.6</v>
      </c>
      <c r="C33" s="405">
        <v>802</v>
      </c>
      <c r="D33" s="266">
        <v>100</v>
      </c>
      <c r="F33" s="254">
        <f>+C33/B33*100</f>
        <v>90.76505205975555</v>
      </c>
      <c r="G33" s="254">
        <v>77.4</v>
      </c>
      <c r="K33" s="405"/>
    </row>
  </sheetData>
  <sheetProtection/>
  <mergeCells count="4">
    <mergeCell ref="A1:G1"/>
    <mergeCell ref="B3:B4"/>
    <mergeCell ref="C3:D3"/>
    <mergeCell ref="F3:G3"/>
  </mergeCells>
  <printOptions/>
  <pageMargins left="0.236220472440945" right="0" top="0.511811023622047" bottom="0.511811023622047" header="0.511811023622047" footer="0.51181102362204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25"/>
  <sheetViews>
    <sheetView zoomScalePageLayoutView="0" workbookViewId="0" topLeftCell="A1">
      <selection activeCell="H1" sqref="H1:K16384"/>
    </sheetView>
  </sheetViews>
  <sheetFormatPr defaultColWidth="9.140625" defaultRowHeight="12.75"/>
  <cols>
    <col min="1" max="1" width="33.28125" style="78" customWidth="1"/>
    <col min="2" max="2" width="10.421875" style="113" customWidth="1"/>
    <col min="3" max="5" width="13.28125" style="78" customWidth="1"/>
    <col min="6" max="7" width="9.57421875" style="78" customWidth="1"/>
    <col min="8" max="11" width="0" style="78" hidden="1" customWidth="1"/>
    <col min="12" max="16384" width="9.140625" style="78" customWidth="1"/>
  </cols>
  <sheetData>
    <row r="1" spans="1:7" s="98" customFormat="1" ht="34.5" customHeight="1">
      <c r="A1" s="362" t="s">
        <v>298</v>
      </c>
      <c r="B1" s="362"/>
      <c r="C1" s="362"/>
      <c r="D1" s="362"/>
      <c r="E1" s="362"/>
      <c r="F1" s="188"/>
      <c r="G1" s="188"/>
    </row>
    <row r="2" spans="1:3" s="98" customFormat="1" ht="21" customHeight="1" thickBot="1">
      <c r="A2" s="99"/>
      <c r="B2" s="100"/>
      <c r="C2" s="97"/>
    </row>
    <row r="3" spans="1:7" s="101" customFormat="1" ht="49.5" customHeight="1">
      <c r="A3" s="365"/>
      <c r="B3" s="366" t="s">
        <v>48</v>
      </c>
      <c r="C3" s="366" t="s">
        <v>300</v>
      </c>
      <c r="D3" s="394" t="s">
        <v>301</v>
      </c>
      <c r="E3" s="394"/>
      <c r="F3" s="104"/>
      <c r="G3" s="104"/>
    </row>
    <row r="4" spans="1:9" s="101" customFormat="1" ht="56.25" customHeight="1">
      <c r="A4" s="365"/>
      <c r="B4" s="367"/>
      <c r="C4" s="367"/>
      <c r="D4" s="84" t="s">
        <v>287</v>
      </c>
      <c r="E4" s="84" t="s">
        <v>290</v>
      </c>
      <c r="F4" s="104"/>
      <c r="G4" s="104"/>
      <c r="H4" s="101" t="s">
        <v>343</v>
      </c>
      <c r="I4" s="101" t="s">
        <v>299</v>
      </c>
    </row>
    <row r="5" spans="1:7" s="101" customFormat="1" ht="30" customHeight="1">
      <c r="A5" s="102" t="s">
        <v>102</v>
      </c>
      <c r="B5" s="103"/>
      <c r="C5" s="104"/>
      <c r="D5" s="104"/>
      <c r="E5" s="104"/>
      <c r="F5" s="104"/>
      <c r="G5" s="104"/>
    </row>
    <row r="6" spans="1:11" s="101" customFormat="1" ht="21" customHeight="1">
      <c r="A6" s="105" t="s">
        <v>103</v>
      </c>
      <c r="B6" s="106" t="s">
        <v>49</v>
      </c>
      <c r="C6" s="107">
        <f>C7+C8+C9</f>
        <v>8</v>
      </c>
      <c r="D6" s="70">
        <v>61.5</v>
      </c>
      <c r="E6" s="178">
        <v>88.9</v>
      </c>
      <c r="F6" s="178"/>
      <c r="G6" s="178"/>
      <c r="H6" s="101">
        <v>13</v>
      </c>
      <c r="I6" s="101">
        <v>9</v>
      </c>
      <c r="J6" s="101">
        <f>ROUND(C6/H6*100,1)</f>
        <v>61.5</v>
      </c>
      <c r="K6" s="101">
        <f>ROUND(C6/I6*100,1)</f>
        <v>88.9</v>
      </c>
    </row>
    <row r="7" spans="1:11" ht="21" customHeight="1">
      <c r="A7" s="90" t="s">
        <v>114</v>
      </c>
      <c r="B7" s="108" t="s">
        <v>68</v>
      </c>
      <c r="C7" s="109">
        <v>8</v>
      </c>
      <c r="D7" s="70">
        <v>61.5</v>
      </c>
      <c r="E7" s="178">
        <v>88.9</v>
      </c>
      <c r="F7" s="178"/>
      <c r="G7" s="178"/>
      <c r="H7" s="78">
        <v>13</v>
      </c>
      <c r="I7" s="78">
        <v>9</v>
      </c>
      <c r="J7" s="101">
        <f aca="true" t="shared" si="0" ref="J7:J21">ROUND(C7/H7*100,1)</f>
        <v>61.5</v>
      </c>
      <c r="K7" s="101">
        <f aca="true" t="shared" si="1" ref="K7:K21">ROUND(C7/I7*100,1)</f>
        <v>88.9</v>
      </c>
    </row>
    <row r="8" spans="1:11" ht="21" customHeight="1">
      <c r="A8" s="90" t="s">
        <v>115</v>
      </c>
      <c r="B8" s="108" t="s">
        <v>68</v>
      </c>
      <c r="C8" s="109">
        <v>0</v>
      </c>
      <c r="D8" s="91">
        <v>0</v>
      </c>
      <c r="E8" s="91">
        <v>0</v>
      </c>
      <c r="F8" s="91"/>
      <c r="G8" s="91"/>
      <c r="H8" s="78">
        <v>0</v>
      </c>
      <c r="I8" s="78">
        <v>0</v>
      </c>
      <c r="J8" s="91">
        <v>0</v>
      </c>
      <c r="K8" s="91">
        <v>0</v>
      </c>
    </row>
    <row r="9" spans="1:11" ht="21" customHeight="1">
      <c r="A9" s="90" t="s">
        <v>116</v>
      </c>
      <c r="B9" s="108" t="s">
        <v>68</v>
      </c>
      <c r="C9" s="92">
        <v>0</v>
      </c>
      <c r="D9" s="92">
        <v>0</v>
      </c>
      <c r="E9" s="91">
        <v>0</v>
      </c>
      <c r="F9" s="92"/>
      <c r="G9" s="92"/>
      <c r="H9" s="78">
        <v>0</v>
      </c>
      <c r="I9" s="78">
        <v>0</v>
      </c>
      <c r="J9" s="92">
        <v>0</v>
      </c>
      <c r="K9" s="91">
        <v>0</v>
      </c>
    </row>
    <row r="10" spans="1:11" s="101" customFormat="1" ht="21" customHeight="1">
      <c r="A10" s="105" t="s">
        <v>104</v>
      </c>
      <c r="B10" s="106" t="s">
        <v>50</v>
      </c>
      <c r="C10" s="110">
        <f>C11+C12+C13</f>
        <v>8</v>
      </c>
      <c r="D10" s="70">
        <v>114.3</v>
      </c>
      <c r="E10" s="178">
        <v>88.9</v>
      </c>
      <c r="F10" s="178"/>
      <c r="G10" s="178"/>
      <c r="H10" s="101">
        <v>7</v>
      </c>
      <c r="I10" s="101">
        <v>9</v>
      </c>
      <c r="J10" s="101">
        <f t="shared" si="0"/>
        <v>114.3</v>
      </c>
      <c r="K10" s="101">
        <f t="shared" si="1"/>
        <v>88.9</v>
      </c>
    </row>
    <row r="11" spans="1:11" ht="21" customHeight="1">
      <c r="A11" s="90" t="s">
        <v>114</v>
      </c>
      <c r="B11" s="108" t="s">
        <v>68</v>
      </c>
      <c r="C11" s="109">
        <v>8</v>
      </c>
      <c r="D11" s="70">
        <v>114.3</v>
      </c>
      <c r="E11" s="178">
        <v>88.9</v>
      </c>
      <c r="F11" s="178"/>
      <c r="G11" s="178"/>
      <c r="H11" s="78">
        <v>7</v>
      </c>
      <c r="I11" s="78">
        <v>9</v>
      </c>
      <c r="J11" s="101">
        <f t="shared" si="0"/>
        <v>114.3</v>
      </c>
      <c r="K11" s="101">
        <f t="shared" si="1"/>
        <v>88.9</v>
      </c>
    </row>
    <row r="12" spans="1:11" ht="21" customHeight="1">
      <c r="A12" s="90" t="s">
        <v>115</v>
      </c>
      <c r="B12" s="108" t="s">
        <v>68</v>
      </c>
      <c r="C12" s="109">
        <v>0</v>
      </c>
      <c r="D12" s="91">
        <v>0</v>
      </c>
      <c r="E12" s="91">
        <v>0</v>
      </c>
      <c r="F12" s="91"/>
      <c r="G12" s="91"/>
      <c r="H12" s="78">
        <v>0</v>
      </c>
      <c r="I12" s="78">
        <v>0</v>
      </c>
      <c r="J12" s="91">
        <v>0</v>
      </c>
      <c r="K12" s="91">
        <v>0</v>
      </c>
    </row>
    <row r="13" spans="1:11" ht="21" customHeight="1">
      <c r="A13" s="90" t="s">
        <v>116</v>
      </c>
      <c r="B13" s="108" t="s">
        <v>68</v>
      </c>
      <c r="C13" s="92">
        <v>0</v>
      </c>
      <c r="D13" s="92">
        <v>0</v>
      </c>
      <c r="E13" s="91">
        <v>0</v>
      </c>
      <c r="F13" s="92"/>
      <c r="G13" s="92"/>
      <c r="H13" s="78">
        <v>0</v>
      </c>
      <c r="I13" s="78">
        <v>0</v>
      </c>
      <c r="J13" s="92">
        <v>0</v>
      </c>
      <c r="K13" s="91">
        <v>0</v>
      </c>
    </row>
    <row r="14" spans="1:11" s="101" customFormat="1" ht="21" customHeight="1">
      <c r="A14" s="105" t="s">
        <v>105</v>
      </c>
      <c r="B14" s="106" t="s">
        <v>50</v>
      </c>
      <c r="C14" s="110">
        <f>C15+C16+C17</f>
        <v>3</v>
      </c>
      <c r="D14" s="70">
        <v>21.4</v>
      </c>
      <c r="E14" s="178">
        <v>150</v>
      </c>
      <c r="F14" s="178"/>
      <c r="G14" s="178"/>
      <c r="H14" s="101">
        <v>14</v>
      </c>
      <c r="I14" s="101">
        <v>2</v>
      </c>
      <c r="J14" s="101">
        <f t="shared" si="0"/>
        <v>21.4</v>
      </c>
      <c r="K14" s="101">
        <f t="shared" si="1"/>
        <v>150</v>
      </c>
    </row>
    <row r="15" spans="1:11" ht="21" customHeight="1">
      <c r="A15" s="90" t="s">
        <v>114</v>
      </c>
      <c r="B15" s="108" t="s">
        <v>68</v>
      </c>
      <c r="C15" s="109">
        <v>3</v>
      </c>
      <c r="D15" s="70">
        <v>21.4</v>
      </c>
      <c r="E15" s="178">
        <v>150</v>
      </c>
      <c r="F15" s="178"/>
      <c r="G15" s="178"/>
      <c r="H15" s="78">
        <v>14</v>
      </c>
      <c r="I15" s="78">
        <v>2</v>
      </c>
      <c r="J15" s="101">
        <f t="shared" si="0"/>
        <v>21.4</v>
      </c>
      <c r="K15" s="101">
        <f t="shared" si="1"/>
        <v>150</v>
      </c>
    </row>
    <row r="16" spans="1:11" ht="21" customHeight="1">
      <c r="A16" s="90" t="s">
        <v>115</v>
      </c>
      <c r="B16" s="108" t="s">
        <v>68</v>
      </c>
      <c r="C16" s="91">
        <v>0</v>
      </c>
      <c r="D16" s="91">
        <v>0</v>
      </c>
      <c r="E16" s="91">
        <v>0</v>
      </c>
      <c r="F16" s="91"/>
      <c r="G16" s="91"/>
      <c r="H16" s="78">
        <v>0</v>
      </c>
      <c r="I16" s="78">
        <v>0</v>
      </c>
      <c r="J16" s="91">
        <v>0</v>
      </c>
      <c r="K16" s="91">
        <v>0</v>
      </c>
    </row>
    <row r="17" spans="1:11" ht="21" customHeight="1">
      <c r="A17" s="90" t="s">
        <v>116</v>
      </c>
      <c r="B17" s="108" t="s">
        <v>68</v>
      </c>
      <c r="C17" s="92">
        <v>0</v>
      </c>
      <c r="D17" s="91">
        <v>0</v>
      </c>
      <c r="E17" s="91">
        <v>0</v>
      </c>
      <c r="F17" s="91"/>
      <c r="G17" s="91"/>
      <c r="H17" s="78">
        <v>0</v>
      </c>
      <c r="I17" s="78">
        <v>0</v>
      </c>
      <c r="J17" s="92">
        <v>0</v>
      </c>
      <c r="K17" s="91">
        <v>0</v>
      </c>
    </row>
    <row r="18" spans="1:11" s="112" customFormat="1" ht="23.25" customHeight="1">
      <c r="A18" s="102" t="s">
        <v>262</v>
      </c>
      <c r="B18" s="103"/>
      <c r="C18" s="111"/>
      <c r="D18" s="70"/>
      <c r="E18" s="69"/>
      <c r="F18" s="69"/>
      <c r="G18" s="69"/>
      <c r="J18" s="101"/>
      <c r="K18" s="101"/>
    </row>
    <row r="19" spans="1:11" ht="21" customHeight="1">
      <c r="A19" s="105" t="s">
        <v>107</v>
      </c>
      <c r="B19" s="106" t="s">
        <v>49</v>
      </c>
      <c r="C19" s="110">
        <v>8</v>
      </c>
      <c r="D19" s="70">
        <v>80</v>
      </c>
      <c r="E19" s="69">
        <v>266.7</v>
      </c>
      <c r="F19" s="69"/>
      <c r="G19" s="69"/>
      <c r="H19" s="78">
        <v>10</v>
      </c>
      <c r="I19" s="78">
        <v>3</v>
      </c>
      <c r="J19" s="101">
        <f t="shared" si="0"/>
        <v>80</v>
      </c>
      <c r="K19" s="101">
        <f t="shared" si="1"/>
        <v>266.7</v>
      </c>
    </row>
    <row r="20" spans="1:11" ht="19.5" customHeight="1">
      <c r="A20" s="105" t="s">
        <v>108</v>
      </c>
      <c r="B20" s="113" t="s">
        <v>68</v>
      </c>
      <c r="C20" s="110">
        <v>8</v>
      </c>
      <c r="D20" s="70">
        <v>88.9</v>
      </c>
      <c r="E20" s="69">
        <v>400</v>
      </c>
      <c r="F20" s="69"/>
      <c r="G20" s="69"/>
      <c r="H20" s="78">
        <v>9</v>
      </c>
      <c r="I20" s="78">
        <v>2</v>
      </c>
      <c r="J20" s="101">
        <f t="shared" si="0"/>
        <v>88.9</v>
      </c>
      <c r="K20" s="101">
        <f t="shared" si="1"/>
        <v>400</v>
      </c>
    </row>
    <row r="21" spans="1:11" ht="19.5" customHeight="1">
      <c r="A21" s="105" t="s">
        <v>109</v>
      </c>
      <c r="B21" s="349" t="s">
        <v>106</v>
      </c>
      <c r="C21" s="70">
        <v>70.8</v>
      </c>
      <c r="D21" s="70">
        <v>448.1</v>
      </c>
      <c r="E21" s="69">
        <v>50.1</v>
      </c>
      <c r="F21" s="69"/>
      <c r="G21" s="69"/>
      <c r="H21" s="78">
        <v>15.8</v>
      </c>
      <c r="I21" s="78">
        <v>141.22</v>
      </c>
      <c r="J21" s="101">
        <f t="shared" si="0"/>
        <v>448.1</v>
      </c>
      <c r="K21" s="101">
        <f t="shared" si="1"/>
        <v>50.1</v>
      </c>
    </row>
    <row r="22" spans="1:7" ht="19.5" customHeight="1">
      <c r="A22" s="105"/>
      <c r="B22" s="114"/>
      <c r="C22" s="95"/>
      <c r="D22" s="95"/>
      <c r="E22" s="95"/>
      <c r="F22" s="95"/>
      <c r="G22" s="95"/>
    </row>
    <row r="23" spans="1:7" s="96" customFormat="1" ht="21" customHeight="1">
      <c r="A23" s="135" t="s">
        <v>185</v>
      </c>
      <c r="B23" s="136"/>
      <c r="C23" s="136"/>
      <c r="D23" s="136"/>
      <c r="E23" s="136"/>
      <c r="F23" s="114"/>
      <c r="G23" s="114"/>
    </row>
    <row r="24" spans="1:4" s="96" customFormat="1" ht="21" customHeight="1">
      <c r="A24" s="147" t="s">
        <v>302</v>
      </c>
      <c r="B24" s="114"/>
      <c r="C24" s="114"/>
      <c r="D24" s="114"/>
    </row>
    <row r="25" s="96" customFormat="1" ht="21" customHeight="1">
      <c r="A25" s="148" t="s">
        <v>303</v>
      </c>
    </row>
    <row r="26" s="96" customFormat="1" ht="21" customHeight="1"/>
    <row r="27" s="96" customFormat="1" ht="21" customHeight="1"/>
    <row r="28" s="96" customFormat="1" ht="21" customHeight="1"/>
    <row r="29" s="96" customFormat="1" ht="21" customHeight="1"/>
    <row r="30" s="96" customFormat="1" ht="21" customHeight="1"/>
  </sheetData>
  <sheetProtection/>
  <mergeCells count="5">
    <mergeCell ref="A1:E1"/>
    <mergeCell ref="A3:A4"/>
    <mergeCell ref="B3:B4"/>
    <mergeCell ref="C3:C4"/>
    <mergeCell ref="D3:E3"/>
  </mergeCells>
  <printOptions horizontalCentered="1"/>
  <pageMargins left="0.47" right="0.3" top="0.5" bottom="0.5"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I11" sqref="I11"/>
    </sheetView>
  </sheetViews>
  <sheetFormatPr defaultColWidth="9.140625" defaultRowHeight="12.75"/>
  <cols>
    <col min="1" max="1" width="41.7109375" style="19" customWidth="1"/>
    <col min="2" max="2" width="15.140625" style="19" customWidth="1"/>
    <col min="3" max="3" width="13.7109375" style="19" customWidth="1"/>
    <col min="4" max="4" width="18.140625" style="19" customWidth="1"/>
    <col min="5" max="16384" width="9.140625" style="19" customWidth="1"/>
  </cols>
  <sheetData>
    <row r="1" spans="1:4" s="146" customFormat="1" ht="39.75" customHeight="1">
      <c r="A1" s="350" t="s">
        <v>351</v>
      </c>
      <c r="B1" s="350"/>
      <c r="C1" s="350"/>
      <c r="D1" s="350"/>
    </row>
    <row r="2" spans="1:4" ht="21" customHeight="1" thickBot="1">
      <c r="A2" s="71"/>
      <c r="B2" s="71"/>
      <c r="C2" s="72"/>
      <c r="D2" s="4" t="s">
        <v>257</v>
      </c>
    </row>
    <row r="3" spans="1:4" ht="19.5" customHeight="1">
      <c r="A3" s="124"/>
      <c r="B3" s="126" t="s">
        <v>3</v>
      </c>
      <c r="C3" s="126" t="s">
        <v>3</v>
      </c>
      <c r="D3" s="126" t="s">
        <v>146</v>
      </c>
    </row>
    <row r="4" spans="1:4" ht="19.5" customHeight="1">
      <c r="A4" s="124"/>
      <c r="B4" s="122" t="s">
        <v>147</v>
      </c>
      <c r="C4" s="122" t="s">
        <v>150</v>
      </c>
      <c r="D4" s="122" t="s">
        <v>149</v>
      </c>
    </row>
    <row r="5" spans="1:4" s="74" customFormat="1" ht="19.5" customHeight="1">
      <c r="A5" s="18"/>
      <c r="B5" s="17" t="s">
        <v>259</v>
      </c>
      <c r="C5" s="179"/>
      <c r="D5" s="17" t="s">
        <v>258</v>
      </c>
    </row>
    <row r="6" spans="1:4" ht="24.75" customHeight="1">
      <c r="A6" s="151" t="s">
        <v>265</v>
      </c>
      <c r="B6" s="75"/>
      <c r="C6" s="75"/>
      <c r="D6" s="75"/>
    </row>
    <row r="7" spans="1:4" ht="19.5" customHeight="1">
      <c r="A7" s="151" t="s">
        <v>268</v>
      </c>
      <c r="B7" s="75"/>
      <c r="C7" s="75"/>
      <c r="D7" s="75"/>
    </row>
    <row r="8" spans="1:7" ht="18.75" customHeight="1">
      <c r="A8" s="184" t="s">
        <v>266</v>
      </c>
      <c r="B8" s="76">
        <v>45732</v>
      </c>
      <c r="C8" s="76">
        <v>45890</v>
      </c>
      <c r="D8" s="76">
        <f>ROUND((C8/B8*100),1)</f>
        <v>100.3</v>
      </c>
      <c r="E8" s="77"/>
      <c r="F8" s="26"/>
      <c r="G8" s="20"/>
    </row>
    <row r="9" spans="1:7" ht="19.5" customHeight="1">
      <c r="A9" s="153" t="s">
        <v>267</v>
      </c>
      <c r="G9" s="20"/>
    </row>
    <row r="10" spans="1:7" ht="19.5" customHeight="1">
      <c r="A10" s="184" t="s">
        <v>196</v>
      </c>
      <c r="B10" s="76">
        <v>1510</v>
      </c>
      <c r="C10" s="76">
        <v>1035</v>
      </c>
      <c r="D10" s="76">
        <f>ROUND((C10/B10*100),1)</f>
        <v>68.5</v>
      </c>
      <c r="G10" s="20"/>
    </row>
    <row r="11" spans="1:7" ht="19.5" customHeight="1">
      <c r="A11" s="334" t="s">
        <v>197</v>
      </c>
      <c r="B11" s="76">
        <v>3377</v>
      </c>
      <c r="C11" s="76">
        <v>4296</v>
      </c>
      <c r="D11" s="76">
        <f>ROUND((C11/B11*100),1)</f>
        <v>127.2</v>
      </c>
      <c r="G11" s="20"/>
    </row>
    <row r="12" spans="1:7" ht="19.5" customHeight="1">
      <c r="A12" s="334" t="s">
        <v>198</v>
      </c>
      <c r="B12" s="76">
        <v>2172</v>
      </c>
      <c r="C12" s="76">
        <v>2692</v>
      </c>
      <c r="D12" s="76">
        <f>ROUND((C12/B12*100),1)</f>
        <v>123.9</v>
      </c>
      <c r="G12" s="20"/>
    </row>
    <row r="13" spans="1:7" ht="19.5" customHeight="1">
      <c r="A13" s="334" t="s">
        <v>199</v>
      </c>
      <c r="B13" s="76">
        <v>878</v>
      </c>
      <c r="C13" s="76">
        <v>731</v>
      </c>
      <c r="D13" s="76">
        <f>ROUND((C13/B13*100),1)</f>
        <v>83.3</v>
      </c>
      <c r="G13" s="20"/>
    </row>
    <row r="14" ht="19.5" customHeight="1">
      <c r="G14" s="20"/>
    </row>
    <row r="15" ht="20.25" customHeight="1"/>
    <row r="16" ht="20.25" customHeight="1"/>
    <row r="17" spans="1:4" ht="20.25" customHeight="1">
      <c r="A17" s="151"/>
      <c r="B17" s="75"/>
      <c r="C17" s="75"/>
      <c r="D17" s="75"/>
    </row>
    <row r="18" spans="1:4" ht="20.25" customHeight="1">
      <c r="A18" s="152"/>
      <c r="B18" s="76"/>
      <c r="C18" s="76"/>
      <c r="D18" s="76"/>
    </row>
  </sheetData>
  <sheetProtection/>
  <mergeCells count="1">
    <mergeCell ref="A1:D1"/>
  </mergeCells>
  <printOptions horizontalCentered="1"/>
  <pageMargins left="0.5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9"/>
  <sheetViews>
    <sheetView zoomScalePageLayoutView="0" workbookViewId="0" topLeftCell="A1">
      <selection activeCell="D2" sqref="D2"/>
    </sheetView>
  </sheetViews>
  <sheetFormatPr defaultColWidth="9.140625" defaultRowHeight="12.75"/>
  <cols>
    <col min="1" max="1" width="51.00390625" style="19" customWidth="1"/>
    <col min="2" max="2" width="11.57421875" style="19" customWidth="1"/>
    <col min="3" max="3" width="12.140625" style="19" customWidth="1"/>
    <col min="4" max="4" width="13.421875" style="19" bestFit="1" customWidth="1"/>
    <col min="5" max="16384" width="9.140625" style="19" customWidth="1"/>
  </cols>
  <sheetData>
    <row r="1" spans="1:4" ht="24.75" customHeight="1">
      <c r="A1" s="351" t="s">
        <v>269</v>
      </c>
      <c r="B1" s="351"/>
      <c r="C1" s="351"/>
      <c r="D1" s="351"/>
    </row>
    <row r="2" spans="1:4" ht="17.25" customHeight="1" thickBot="1">
      <c r="A2" s="115"/>
      <c r="B2" s="115"/>
      <c r="C2" s="115"/>
      <c r="D2" s="116" t="s">
        <v>29</v>
      </c>
    </row>
    <row r="3" spans="1:5" ht="18" customHeight="1">
      <c r="A3" s="117"/>
      <c r="B3" s="127" t="s">
        <v>219</v>
      </c>
      <c r="C3" s="127" t="s">
        <v>238</v>
      </c>
      <c r="D3" s="127" t="s">
        <v>238</v>
      </c>
      <c r="E3" s="118"/>
    </row>
    <row r="4" spans="1:5" ht="18" customHeight="1">
      <c r="A4" s="121"/>
      <c r="B4" s="126" t="s">
        <v>256</v>
      </c>
      <c r="C4" s="126" t="s">
        <v>270</v>
      </c>
      <c r="D4" s="126" t="s">
        <v>270</v>
      </c>
      <c r="E4" s="118"/>
    </row>
    <row r="5" spans="1:5" ht="18" customHeight="1">
      <c r="A5" s="121"/>
      <c r="B5" s="126" t="s">
        <v>193</v>
      </c>
      <c r="C5" s="126" t="s">
        <v>193</v>
      </c>
      <c r="D5" s="126" t="s">
        <v>193</v>
      </c>
      <c r="E5" s="118"/>
    </row>
    <row r="6" spans="1:5" ht="18" customHeight="1">
      <c r="A6" s="121"/>
      <c r="B6" s="126" t="s">
        <v>147</v>
      </c>
      <c r="C6" s="126" t="s">
        <v>240</v>
      </c>
      <c r="D6" s="126" t="s">
        <v>147</v>
      </c>
      <c r="E6" s="118"/>
    </row>
    <row r="7" spans="1:5" ht="18" customHeight="1">
      <c r="A7" s="121"/>
      <c r="B7" s="125" t="s">
        <v>239</v>
      </c>
      <c r="C7" s="125" t="s">
        <v>256</v>
      </c>
      <c r="D7" s="125" t="s">
        <v>256</v>
      </c>
      <c r="E7" s="118"/>
    </row>
    <row r="8" spans="1:4" s="3" customFormat="1" ht="18" customHeight="1">
      <c r="A8" s="181" t="s">
        <v>69</v>
      </c>
      <c r="B8" s="182">
        <v>107.11</v>
      </c>
      <c r="C8" s="182">
        <v>88.97</v>
      </c>
      <c r="D8" s="182">
        <v>102.92</v>
      </c>
    </row>
    <row r="9" spans="1:4" s="3" customFormat="1" ht="18" customHeight="1">
      <c r="A9" s="183" t="s">
        <v>16</v>
      </c>
      <c r="B9" s="182"/>
      <c r="C9" s="182"/>
      <c r="D9" s="182"/>
    </row>
    <row r="10" spans="1:4" s="3" customFormat="1" ht="18" customHeight="1">
      <c r="A10" s="40" t="s">
        <v>30</v>
      </c>
      <c r="B10" s="182">
        <v>100.49</v>
      </c>
      <c r="C10" s="182">
        <v>81.94</v>
      </c>
      <c r="D10" s="182">
        <v>77.4</v>
      </c>
    </row>
    <row r="11" spans="1:4" s="3" customFormat="1" ht="18" customHeight="1">
      <c r="A11" s="184" t="s">
        <v>31</v>
      </c>
      <c r="B11" s="185">
        <v>85.76</v>
      </c>
      <c r="C11" s="185">
        <v>90.63</v>
      </c>
      <c r="D11" s="185">
        <v>66.7</v>
      </c>
    </row>
    <row r="12" spans="1:4" s="3" customFormat="1" ht="18" customHeight="1">
      <c r="A12" s="184" t="s">
        <v>32</v>
      </c>
      <c r="B12" s="185">
        <v>107.28</v>
      </c>
      <c r="C12" s="185">
        <v>78.74</v>
      </c>
      <c r="D12" s="185">
        <v>83.05</v>
      </c>
    </row>
    <row r="13" spans="1:4" s="3" customFormat="1" ht="18" customHeight="1">
      <c r="A13" s="40" t="s">
        <v>33</v>
      </c>
      <c r="B13" s="182">
        <v>107.55</v>
      </c>
      <c r="C13" s="182">
        <v>87.54</v>
      </c>
      <c r="D13" s="182">
        <v>102.93</v>
      </c>
    </row>
    <row r="14" spans="1:4" s="3" customFormat="1" ht="18" customHeight="1">
      <c r="A14" s="184" t="s">
        <v>34</v>
      </c>
      <c r="B14" s="185">
        <v>113.37</v>
      </c>
      <c r="C14" s="185">
        <v>91.41</v>
      </c>
      <c r="D14" s="185">
        <v>104.44</v>
      </c>
    </row>
    <row r="15" spans="1:4" s="3" customFormat="1" ht="18" customHeight="1">
      <c r="A15" s="184" t="s">
        <v>35</v>
      </c>
      <c r="B15" s="185">
        <v>107.17</v>
      </c>
      <c r="C15" s="185">
        <v>91.94</v>
      </c>
      <c r="D15" s="185">
        <v>96.34</v>
      </c>
    </row>
    <row r="16" spans="1:4" s="3" customFormat="1" ht="18" customHeight="1">
      <c r="A16" s="184" t="s">
        <v>120</v>
      </c>
      <c r="B16" s="185">
        <v>100.75</v>
      </c>
      <c r="C16" s="185">
        <v>95.28</v>
      </c>
      <c r="D16" s="185">
        <v>95.9</v>
      </c>
    </row>
    <row r="17" spans="1:4" s="3" customFormat="1" ht="18" customHeight="1">
      <c r="A17" s="184" t="s">
        <v>36</v>
      </c>
      <c r="B17" s="185">
        <v>139.96</v>
      </c>
      <c r="C17" s="185">
        <v>85.31</v>
      </c>
      <c r="D17" s="185">
        <v>117.29</v>
      </c>
    </row>
    <row r="18" spans="1:4" s="3" customFormat="1" ht="18" customHeight="1">
      <c r="A18" s="184" t="s">
        <v>121</v>
      </c>
      <c r="B18" s="185">
        <v>87.04</v>
      </c>
      <c r="C18" s="185">
        <v>84.47</v>
      </c>
      <c r="D18" s="185">
        <v>87.94</v>
      </c>
    </row>
    <row r="19" spans="1:4" s="3" customFormat="1" ht="39.75" customHeight="1">
      <c r="A19" s="186" t="s">
        <v>37</v>
      </c>
      <c r="B19" s="185">
        <v>142.59</v>
      </c>
      <c r="C19" s="185">
        <v>82.54</v>
      </c>
      <c r="D19" s="185">
        <v>123.07</v>
      </c>
    </row>
    <row r="20" spans="1:4" s="3" customFormat="1" ht="18" customHeight="1">
      <c r="A20" s="184" t="s">
        <v>38</v>
      </c>
      <c r="B20" s="185">
        <v>70.83</v>
      </c>
      <c r="C20" s="185">
        <v>85.83</v>
      </c>
      <c r="D20" s="185">
        <v>90.64</v>
      </c>
    </row>
    <row r="21" spans="1:4" s="96" customFormat="1" ht="18" customHeight="1">
      <c r="A21" s="272" t="s">
        <v>122</v>
      </c>
      <c r="B21" s="185">
        <v>159.44</v>
      </c>
      <c r="C21" s="185">
        <v>88.65</v>
      </c>
      <c r="D21" s="185">
        <v>139.69</v>
      </c>
    </row>
    <row r="22" spans="1:4" s="3" customFormat="1" ht="18" customHeight="1">
      <c r="A22" s="184" t="s">
        <v>123</v>
      </c>
      <c r="B22" s="185">
        <v>71.74</v>
      </c>
      <c r="C22" s="185">
        <v>74.82</v>
      </c>
      <c r="D22" s="185">
        <v>173.2</v>
      </c>
    </row>
    <row r="23" spans="1:4" s="3" customFormat="1" ht="18" customHeight="1">
      <c r="A23" s="184" t="s">
        <v>39</v>
      </c>
      <c r="B23" s="185">
        <v>125.41</v>
      </c>
      <c r="C23" s="185">
        <v>84.78</v>
      </c>
      <c r="D23" s="185">
        <v>109.02</v>
      </c>
    </row>
    <row r="24" spans="1:4" s="3" customFormat="1" ht="18" customHeight="1">
      <c r="A24" s="184" t="s">
        <v>124</v>
      </c>
      <c r="B24" s="185">
        <v>186.4</v>
      </c>
      <c r="C24" s="185">
        <v>89.47</v>
      </c>
      <c r="D24" s="185">
        <v>122.72</v>
      </c>
    </row>
    <row r="25" spans="1:4" s="3" customFormat="1" ht="18" customHeight="1">
      <c r="A25" s="184" t="s">
        <v>40</v>
      </c>
      <c r="B25" s="185">
        <v>103.99</v>
      </c>
      <c r="C25" s="185">
        <v>81.45</v>
      </c>
      <c r="D25" s="185">
        <v>113.14</v>
      </c>
    </row>
    <row r="26" spans="1:4" s="3" customFormat="1" ht="18" customHeight="1">
      <c r="A26" s="184" t="s">
        <v>125</v>
      </c>
      <c r="B26" s="185">
        <v>37.67</v>
      </c>
      <c r="C26" s="185">
        <v>99.77</v>
      </c>
      <c r="D26" s="185">
        <v>91.23</v>
      </c>
    </row>
    <row r="27" spans="1:4" s="3" customFormat="1" ht="30" customHeight="1">
      <c r="A27" s="186" t="s">
        <v>41</v>
      </c>
      <c r="B27" s="185">
        <v>65.31</v>
      </c>
      <c r="C27" s="185">
        <v>93.02</v>
      </c>
      <c r="D27" s="185">
        <v>94.3</v>
      </c>
    </row>
    <row r="28" spans="1:4" s="3" customFormat="1" ht="18" customHeight="1">
      <c r="A28" s="186" t="s">
        <v>126</v>
      </c>
      <c r="B28" s="185">
        <v>54.35</v>
      </c>
      <c r="C28" s="185">
        <v>116</v>
      </c>
      <c r="D28" s="185">
        <v>96.67</v>
      </c>
    </row>
    <row r="29" spans="1:4" s="3" customFormat="1" ht="18" customHeight="1">
      <c r="A29" s="186" t="s">
        <v>127</v>
      </c>
      <c r="B29" s="185">
        <v>44.06</v>
      </c>
      <c r="C29" s="185">
        <v>54.02</v>
      </c>
      <c r="D29" s="185">
        <v>46.66</v>
      </c>
    </row>
    <row r="30" spans="1:4" s="3" customFormat="1" ht="18" customHeight="1">
      <c r="A30" s="186" t="s">
        <v>128</v>
      </c>
      <c r="B30" s="185">
        <v>48.21</v>
      </c>
      <c r="C30" s="185">
        <v>74.22</v>
      </c>
      <c r="D30" s="185">
        <v>72.4</v>
      </c>
    </row>
    <row r="31" spans="1:4" s="3" customFormat="1" ht="18" customHeight="1">
      <c r="A31" s="184" t="s">
        <v>42</v>
      </c>
      <c r="B31" s="185">
        <v>98.29</v>
      </c>
      <c r="C31" s="185">
        <v>82.7</v>
      </c>
      <c r="D31" s="185">
        <v>89.23</v>
      </c>
    </row>
    <row r="32" spans="1:4" s="3" customFormat="1" ht="18" customHeight="1">
      <c r="A32" s="184" t="s">
        <v>129</v>
      </c>
      <c r="B32" s="185">
        <v>166.67</v>
      </c>
      <c r="C32" s="185">
        <v>50</v>
      </c>
      <c r="D32" s="185">
        <v>62.5</v>
      </c>
    </row>
    <row r="33" spans="1:4" s="3" customFormat="1" ht="18" customHeight="1">
      <c r="A33" s="184" t="s">
        <v>130</v>
      </c>
      <c r="B33" s="185">
        <v>60.91</v>
      </c>
      <c r="C33" s="185">
        <v>99.28</v>
      </c>
      <c r="D33" s="185">
        <v>27.99</v>
      </c>
    </row>
    <row r="34" spans="1:4" s="3" customFormat="1" ht="30" customHeight="1">
      <c r="A34" s="187" t="s">
        <v>43</v>
      </c>
      <c r="B34" s="182">
        <v>103.9</v>
      </c>
      <c r="C34" s="182">
        <v>104.56</v>
      </c>
      <c r="D34" s="182">
        <v>107.61</v>
      </c>
    </row>
    <row r="35" spans="1:4" s="3" customFormat="1" ht="30" customHeight="1">
      <c r="A35" s="186" t="s">
        <v>44</v>
      </c>
      <c r="B35" s="185">
        <v>103.9</v>
      </c>
      <c r="C35" s="185">
        <v>104.56</v>
      </c>
      <c r="D35" s="185">
        <v>107.61</v>
      </c>
    </row>
    <row r="36" spans="1:4" s="3" customFormat="1" ht="18" customHeight="1">
      <c r="A36" s="40" t="s">
        <v>45</v>
      </c>
      <c r="B36" s="182">
        <v>103.29</v>
      </c>
      <c r="C36" s="182">
        <v>105.72</v>
      </c>
      <c r="D36" s="182">
        <v>103.66</v>
      </c>
    </row>
    <row r="37" spans="1:4" s="3" customFormat="1" ht="18" customHeight="1">
      <c r="A37" s="184" t="s">
        <v>46</v>
      </c>
      <c r="B37" s="185">
        <v>102.41</v>
      </c>
      <c r="C37" s="185">
        <v>105.61</v>
      </c>
      <c r="D37" s="185">
        <v>104.69</v>
      </c>
    </row>
    <row r="38" spans="1:4" s="3" customFormat="1" ht="30" customHeight="1">
      <c r="A38" s="186" t="s">
        <v>47</v>
      </c>
      <c r="B38" s="185">
        <v>104.45</v>
      </c>
      <c r="C38" s="185">
        <v>105.85</v>
      </c>
      <c r="D38" s="185">
        <v>102.38</v>
      </c>
    </row>
    <row r="39" spans="2:4" ht="12.75">
      <c r="B39" s="7"/>
      <c r="C39" s="7"/>
      <c r="D39" s="7"/>
    </row>
  </sheetData>
  <sheetProtection/>
  <mergeCells count="1">
    <mergeCell ref="A1:D1"/>
  </mergeCells>
  <printOptions horizontalCentered="1"/>
  <pageMargins left="0.1968503937007874" right="0.15748031496062992" top="0.2755905511811024" bottom="0.2755905511811024"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5"/>
  <sheetViews>
    <sheetView zoomScalePageLayoutView="0" workbookViewId="0" topLeftCell="A1">
      <selection activeCell="B57" sqref="B57"/>
    </sheetView>
  </sheetViews>
  <sheetFormatPr defaultColWidth="9.140625" defaultRowHeight="12.75"/>
  <cols>
    <col min="1" max="1" width="35.57421875" style="119" customWidth="1"/>
    <col min="2" max="2" width="10.57421875" style="123" bestFit="1" customWidth="1"/>
    <col min="3" max="4" width="11.8515625" style="123" customWidth="1"/>
    <col min="5" max="6" width="10.7109375" style="123" customWidth="1"/>
    <col min="7" max="7" width="3.140625" style="119" customWidth="1"/>
    <col min="8" max="16384" width="9.140625" style="119" customWidth="1"/>
  </cols>
  <sheetData>
    <row r="1" spans="1:6" ht="39" customHeight="1">
      <c r="A1" s="351" t="s">
        <v>345</v>
      </c>
      <c r="B1" s="351"/>
      <c r="C1" s="351"/>
      <c r="D1" s="351"/>
      <c r="E1" s="351"/>
      <c r="F1" s="351"/>
    </row>
    <row r="2" spans="1:6" ht="21" customHeight="1" thickBot="1">
      <c r="A2" s="120"/>
      <c r="B2" s="120"/>
      <c r="C2" s="120"/>
      <c r="D2" s="120"/>
      <c r="E2" s="120"/>
      <c r="F2" s="120"/>
    </row>
    <row r="3" spans="1:6" ht="22.5" customHeight="1">
      <c r="A3" s="352"/>
      <c r="B3" s="354" t="s">
        <v>48</v>
      </c>
      <c r="C3" s="337" t="s">
        <v>3</v>
      </c>
      <c r="D3" s="337" t="s">
        <v>151</v>
      </c>
      <c r="E3" s="357" t="s">
        <v>271</v>
      </c>
      <c r="F3" s="357"/>
    </row>
    <row r="4" spans="1:6" ht="22.5" customHeight="1">
      <c r="A4" s="353"/>
      <c r="B4" s="355"/>
      <c r="C4" s="337" t="s">
        <v>241</v>
      </c>
      <c r="D4" s="337" t="s">
        <v>250</v>
      </c>
      <c r="E4" s="355" t="s">
        <v>153</v>
      </c>
      <c r="F4" s="355"/>
    </row>
    <row r="5" spans="1:6" ht="22.5" customHeight="1">
      <c r="A5" s="353"/>
      <c r="B5" s="355"/>
      <c r="C5" s="337" t="s">
        <v>152</v>
      </c>
      <c r="D5" s="337" t="s">
        <v>152</v>
      </c>
      <c r="E5" s="128" t="s">
        <v>240</v>
      </c>
      <c r="F5" s="128" t="s">
        <v>147</v>
      </c>
    </row>
    <row r="6" spans="1:6" ht="22.5" customHeight="1">
      <c r="A6" s="353"/>
      <c r="B6" s="356"/>
      <c r="C6" s="125">
        <v>2022</v>
      </c>
      <c r="D6" s="125">
        <v>2023</v>
      </c>
      <c r="E6" s="125" t="s">
        <v>256</v>
      </c>
      <c r="F6" s="125" t="s">
        <v>256</v>
      </c>
    </row>
    <row r="7" spans="1:6" ht="19.5" customHeight="1">
      <c r="A7" s="338" t="s">
        <v>235</v>
      </c>
      <c r="B7" s="339" t="s">
        <v>0</v>
      </c>
      <c r="C7" s="340">
        <v>2982</v>
      </c>
      <c r="D7" s="340">
        <v>2703</v>
      </c>
      <c r="E7" s="341">
        <f>+D7/C7*100</f>
        <v>90.64386317907444</v>
      </c>
      <c r="F7" s="341">
        <v>66.71</v>
      </c>
    </row>
    <row r="8" spans="1:6" ht="19.5" customHeight="1">
      <c r="A8" s="338" t="s">
        <v>251</v>
      </c>
      <c r="B8" s="339" t="s">
        <v>306</v>
      </c>
      <c r="C8" s="340">
        <v>135018</v>
      </c>
      <c r="D8" s="340">
        <v>108333</v>
      </c>
      <c r="E8" s="341">
        <f aca="true" t="shared" si="0" ref="E8:E31">+D8/C8*100</f>
        <v>80.23596853752834</v>
      </c>
      <c r="F8" s="341">
        <v>79.48</v>
      </c>
    </row>
    <row r="9" spans="1:6" ht="27.75" customHeight="1">
      <c r="A9" s="338" t="s">
        <v>307</v>
      </c>
      <c r="B9" s="339" t="s">
        <v>0</v>
      </c>
      <c r="C9" s="340">
        <v>2166</v>
      </c>
      <c r="D9" s="340">
        <v>1894</v>
      </c>
      <c r="E9" s="341">
        <f t="shared" si="0"/>
        <v>87.44228993536473</v>
      </c>
      <c r="F9" s="341">
        <v>112.6</v>
      </c>
    </row>
    <row r="10" spans="1:6" ht="18.75" customHeight="1">
      <c r="A10" s="338" t="s">
        <v>15</v>
      </c>
      <c r="B10" s="339" t="s">
        <v>0</v>
      </c>
      <c r="C10" s="340">
        <v>49</v>
      </c>
      <c r="D10" s="340">
        <v>45</v>
      </c>
      <c r="E10" s="341">
        <f t="shared" si="0"/>
        <v>91.83673469387756</v>
      </c>
      <c r="F10" s="341">
        <v>26.32</v>
      </c>
    </row>
    <row r="11" spans="1:6" ht="18.75" customHeight="1">
      <c r="A11" s="338" t="s">
        <v>131</v>
      </c>
      <c r="B11" s="339" t="s">
        <v>132</v>
      </c>
      <c r="C11" s="340">
        <v>2484</v>
      </c>
      <c r="D11" s="340">
        <v>3110</v>
      </c>
      <c r="E11" s="341">
        <f t="shared" si="0"/>
        <v>125.2012882447665</v>
      </c>
      <c r="F11" s="341">
        <v>71.61</v>
      </c>
    </row>
    <row r="12" spans="1:6" ht="18.75" customHeight="1">
      <c r="A12" s="338" t="s">
        <v>133</v>
      </c>
      <c r="B12" s="339" t="s">
        <v>0</v>
      </c>
      <c r="C12" s="340">
        <v>14028</v>
      </c>
      <c r="D12" s="340">
        <v>10411</v>
      </c>
      <c r="E12" s="341">
        <f t="shared" si="0"/>
        <v>74.21585400627316</v>
      </c>
      <c r="F12" s="341">
        <v>108.24</v>
      </c>
    </row>
    <row r="13" spans="1:6" ht="18.75" customHeight="1">
      <c r="A13" s="338" t="s">
        <v>308</v>
      </c>
      <c r="B13" s="339" t="s">
        <v>0</v>
      </c>
      <c r="C13" s="340">
        <v>136242</v>
      </c>
      <c r="D13" s="340">
        <v>124919</v>
      </c>
      <c r="E13" s="341">
        <f t="shared" si="0"/>
        <v>91.68905330221224</v>
      </c>
      <c r="F13" s="341">
        <v>101.6</v>
      </c>
    </row>
    <row r="14" spans="1:6" ht="18.75" customHeight="1">
      <c r="A14" s="338" t="s">
        <v>309</v>
      </c>
      <c r="B14" s="339" t="s">
        <v>0</v>
      </c>
      <c r="C14" s="340">
        <v>44763</v>
      </c>
      <c r="D14" s="340">
        <v>37714</v>
      </c>
      <c r="E14" s="341">
        <f t="shared" si="0"/>
        <v>84.25261935080312</v>
      </c>
      <c r="F14" s="341">
        <v>118.89</v>
      </c>
    </row>
    <row r="15" spans="1:6" ht="18.75" customHeight="1">
      <c r="A15" s="338" t="s">
        <v>4</v>
      </c>
      <c r="B15" s="339" t="s">
        <v>132</v>
      </c>
      <c r="C15" s="340">
        <v>4331</v>
      </c>
      <c r="D15" s="340">
        <v>3950</v>
      </c>
      <c r="E15" s="341">
        <f t="shared" si="0"/>
        <v>91.20295543754328</v>
      </c>
      <c r="F15" s="341">
        <v>81.73</v>
      </c>
    </row>
    <row r="16" spans="1:6" ht="18.75" customHeight="1">
      <c r="A16" s="338" t="s">
        <v>310</v>
      </c>
      <c r="B16" s="339" t="s">
        <v>132</v>
      </c>
      <c r="C16" s="340">
        <v>1360</v>
      </c>
      <c r="D16" s="340">
        <v>1305</v>
      </c>
      <c r="E16" s="341">
        <f t="shared" si="0"/>
        <v>95.95588235294117</v>
      </c>
      <c r="F16" s="341">
        <v>116.94</v>
      </c>
    </row>
    <row r="17" spans="1:6" ht="18.75" customHeight="1">
      <c r="A17" s="338" t="s">
        <v>311</v>
      </c>
      <c r="B17" s="339" t="s">
        <v>132</v>
      </c>
      <c r="C17" s="340">
        <v>1420</v>
      </c>
      <c r="D17" s="340">
        <v>1412</v>
      </c>
      <c r="E17" s="341">
        <f t="shared" si="0"/>
        <v>99.43661971830986</v>
      </c>
      <c r="F17" s="341">
        <v>121.72</v>
      </c>
    </row>
    <row r="18" spans="1:6" ht="18.75" customHeight="1">
      <c r="A18" s="338" t="s">
        <v>312</v>
      </c>
      <c r="B18" s="339" t="s">
        <v>132</v>
      </c>
      <c r="C18" s="340">
        <v>2944</v>
      </c>
      <c r="D18" s="340">
        <v>2300</v>
      </c>
      <c r="E18" s="341">
        <f t="shared" si="0"/>
        <v>78.125</v>
      </c>
      <c r="F18" s="341">
        <v>170.62</v>
      </c>
    </row>
    <row r="19" spans="1:6" ht="26.25" customHeight="1">
      <c r="A19" s="338" t="s">
        <v>313</v>
      </c>
      <c r="B19" s="339" t="s">
        <v>134</v>
      </c>
      <c r="C19" s="340">
        <v>360</v>
      </c>
      <c r="D19" s="340">
        <v>343</v>
      </c>
      <c r="E19" s="341">
        <f t="shared" si="0"/>
        <v>95.27777777777777</v>
      </c>
      <c r="F19" s="341">
        <v>96.08</v>
      </c>
    </row>
    <row r="20" spans="1:6" ht="42" customHeight="1">
      <c r="A20" s="338" t="s">
        <v>314</v>
      </c>
      <c r="B20" s="339" t="s">
        <v>134</v>
      </c>
      <c r="C20" s="340">
        <v>6779</v>
      </c>
      <c r="D20" s="340">
        <v>5093</v>
      </c>
      <c r="E20" s="341">
        <f t="shared" si="0"/>
        <v>75.12907508482077</v>
      </c>
      <c r="F20" s="341">
        <v>121.52</v>
      </c>
    </row>
    <row r="21" spans="1:6" ht="28.5" customHeight="1">
      <c r="A21" s="338" t="s">
        <v>315</v>
      </c>
      <c r="B21" s="339" t="s">
        <v>134</v>
      </c>
      <c r="C21" s="340">
        <v>569</v>
      </c>
      <c r="D21" s="340">
        <v>490</v>
      </c>
      <c r="E21" s="341">
        <f t="shared" si="0"/>
        <v>86.11599297012302</v>
      </c>
      <c r="F21" s="341">
        <v>117.22</v>
      </c>
    </row>
    <row r="22" spans="1:6" ht="68.25" customHeight="1">
      <c r="A22" s="338" t="s">
        <v>316</v>
      </c>
      <c r="B22" s="339" t="s">
        <v>134</v>
      </c>
      <c r="C22" s="340">
        <v>4395</v>
      </c>
      <c r="D22" s="340">
        <v>3500</v>
      </c>
      <c r="E22" s="341">
        <f t="shared" si="0"/>
        <v>79.63594994311718</v>
      </c>
      <c r="F22" s="341">
        <v>79.78</v>
      </c>
    </row>
    <row r="23" spans="1:6" ht="27.75" customHeight="1">
      <c r="A23" s="338" t="s">
        <v>317</v>
      </c>
      <c r="B23" s="339" t="s">
        <v>135</v>
      </c>
      <c r="C23" s="340">
        <v>59</v>
      </c>
      <c r="D23" s="340">
        <v>50</v>
      </c>
      <c r="E23" s="341">
        <f t="shared" si="0"/>
        <v>84.7457627118644</v>
      </c>
      <c r="F23" s="341">
        <v>87.72</v>
      </c>
    </row>
    <row r="24" spans="1:6" ht="19.5" customHeight="1">
      <c r="A24" s="338" t="s">
        <v>318</v>
      </c>
      <c r="B24" s="339" t="s">
        <v>0</v>
      </c>
      <c r="C24" s="340">
        <v>206212</v>
      </c>
      <c r="D24" s="340">
        <v>168665</v>
      </c>
      <c r="E24" s="341">
        <f t="shared" si="0"/>
        <v>81.7920392605668</v>
      </c>
      <c r="F24" s="341">
        <v>131.23</v>
      </c>
    </row>
    <row r="25" spans="1:6" ht="19.5" customHeight="1">
      <c r="A25" s="338" t="s">
        <v>319</v>
      </c>
      <c r="B25" s="339" t="s">
        <v>229</v>
      </c>
      <c r="C25" s="340">
        <v>2976</v>
      </c>
      <c r="D25" s="340">
        <v>2555</v>
      </c>
      <c r="E25" s="341">
        <f t="shared" si="0"/>
        <v>85.85349462365592</v>
      </c>
      <c r="F25" s="341">
        <v>90.63</v>
      </c>
    </row>
    <row r="26" spans="1:6" ht="19.5" customHeight="1">
      <c r="A26" s="338" t="s">
        <v>320</v>
      </c>
      <c r="B26" s="339" t="s">
        <v>136</v>
      </c>
      <c r="C26" s="340">
        <v>1640</v>
      </c>
      <c r="D26" s="340">
        <v>1450</v>
      </c>
      <c r="E26" s="341">
        <f t="shared" si="0"/>
        <v>88.41463414634147</v>
      </c>
      <c r="F26" s="341">
        <v>139.16</v>
      </c>
    </row>
    <row r="27" spans="1:6" ht="19.5" customHeight="1">
      <c r="A27" s="338" t="s">
        <v>321</v>
      </c>
      <c r="B27" s="339" t="s">
        <v>136</v>
      </c>
      <c r="C27" s="340">
        <v>2</v>
      </c>
      <c r="D27" s="340">
        <v>2</v>
      </c>
      <c r="E27" s="341">
        <f t="shared" si="0"/>
        <v>100</v>
      </c>
      <c r="F27" s="341">
        <v>200</v>
      </c>
    </row>
    <row r="28" spans="1:6" ht="19.5" customHeight="1">
      <c r="A28" s="338" t="s">
        <v>137</v>
      </c>
      <c r="B28" s="339" t="s">
        <v>0</v>
      </c>
      <c r="C28" s="340">
        <v>127</v>
      </c>
      <c r="D28" s="340">
        <v>93</v>
      </c>
      <c r="E28" s="341">
        <f t="shared" si="0"/>
        <v>73.22834645669292</v>
      </c>
      <c r="F28" s="341">
        <v>73.81</v>
      </c>
    </row>
    <row r="29" spans="1:6" ht="19.5" customHeight="1">
      <c r="A29" s="338" t="s">
        <v>322</v>
      </c>
      <c r="B29" s="339" t="s">
        <v>0</v>
      </c>
      <c r="C29" s="340">
        <v>186</v>
      </c>
      <c r="D29" s="340">
        <v>150</v>
      </c>
      <c r="E29" s="341">
        <f t="shared" si="0"/>
        <v>80.64516129032258</v>
      </c>
      <c r="F29" s="341">
        <v>103.45</v>
      </c>
    </row>
    <row r="30" spans="1:6" ht="28.5" customHeight="1">
      <c r="A30" s="338" t="s">
        <v>323</v>
      </c>
      <c r="B30" s="339" t="s">
        <v>0</v>
      </c>
      <c r="C30" s="340">
        <v>6323</v>
      </c>
      <c r="D30" s="340">
        <v>4700</v>
      </c>
      <c r="E30" s="341">
        <f t="shared" si="0"/>
        <v>74.33180452316938</v>
      </c>
      <c r="F30" s="341">
        <v>188.76</v>
      </c>
    </row>
    <row r="31" spans="1:6" ht="30.75" customHeight="1">
      <c r="A31" s="338" t="s">
        <v>138</v>
      </c>
      <c r="B31" s="339" t="s">
        <v>139</v>
      </c>
      <c r="C31" s="340">
        <v>708</v>
      </c>
      <c r="D31" s="340">
        <v>609</v>
      </c>
      <c r="E31" s="341">
        <f t="shared" si="0"/>
        <v>86.01694915254238</v>
      </c>
      <c r="F31" s="341">
        <v>117.12</v>
      </c>
    </row>
    <row r="32" ht="18" customHeight="1"/>
    <row r="33" ht="18" customHeight="1"/>
    <row r="34" ht="18" customHeight="1"/>
    <row r="35" ht="18" customHeight="1"/>
    <row r="36" ht="18" customHeight="1"/>
    <row r="37" spans="1:6" ht="39" customHeight="1">
      <c r="A37" s="351" t="s">
        <v>346</v>
      </c>
      <c r="B37" s="351"/>
      <c r="C37" s="351"/>
      <c r="D37" s="351"/>
      <c r="E37" s="351"/>
      <c r="F37" s="351"/>
    </row>
    <row r="38" spans="1:6" ht="21" customHeight="1" thickBot="1">
      <c r="A38" s="120"/>
      <c r="B38" s="120"/>
      <c r="C38" s="120"/>
      <c r="D38" s="120"/>
      <c r="E38" s="120"/>
      <c r="F38" s="120"/>
    </row>
    <row r="39" spans="1:6" ht="22.5" customHeight="1">
      <c r="A39" s="352"/>
      <c r="B39" s="354" t="s">
        <v>48</v>
      </c>
      <c r="C39" s="337" t="s">
        <v>3</v>
      </c>
      <c r="D39" s="337" t="s">
        <v>151</v>
      </c>
      <c r="E39" s="357" t="s">
        <v>271</v>
      </c>
      <c r="F39" s="357"/>
    </row>
    <row r="40" spans="1:6" ht="22.5" customHeight="1">
      <c r="A40" s="353"/>
      <c r="B40" s="355"/>
      <c r="C40" s="337" t="s">
        <v>241</v>
      </c>
      <c r="D40" s="337" t="s">
        <v>250</v>
      </c>
      <c r="E40" s="355" t="s">
        <v>153</v>
      </c>
      <c r="F40" s="355"/>
    </row>
    <row r="41" spans="1:6" ht="22.5" customHeight="1">
      <c r="A41" s="353"/>
      <c r="B41" s="355"/>
      <c r="C41" s="337" t="s">
        <v>152</v>
      </c>
      <c r="D41" s="337" t="s">
        <v>152</v>
      </c>
      <c r="E41" s="128" t="s">
        <v>240</v>
      </c>
      <c r="F41" s="128" t="s">
        <v>147</v>
      </c>
    </row>
    <row r="42" spans="1:6" ht="22.5" customHeight="1">
      <c r="A42" s="353"/>
      <c r="B42" s="356"/>
      <c r="C42" s="125">
        <v>2022</v>
      </c>
      <c r="D42" s="125">
        <v>2023</v>
      </c>
      <c r="E42" s="125" t="s">
        <v>256</v>
      </c>
      <c r="F42" s="125" t="s">
        <v>256</v>
      </c>
    </row>
    <row r="43" spans="1:6" ht="21.75" customHeight="1">
      <c r="A43" s="338" t="s">
        <v>12</v>
      </c>
      <c r="B43" s="339" t="s">
        <v>17</v>
      </c>
      <c r="C43" s="340">
        <v>2521172</v>
      </c>
      <c r="D43" s="340">
        <v>2468842</v>
      </c>
      <c r="E43" s="341">
        <f aca="true" t="shared" si="1" ref="E43:E67">+D43/C43*100</f>
        <v>97.92437802736188</v>
      </c>
      <c r="F43" s="341">
        <v>75.54</v>
      </c>
    </row>
    <row r="44" spans="1:6" ht="21.75" customHeight="1">
      <c r="A44" s="338" t="s">
        <v>145</v>
      </c>
      <c r="B44" s="339" t="s">
        <v>17</v>
      </c>
      <c r="C44" s="340">
        <v>13618</v>
      </c>
      <c r="D44" s="340">
        <v>13345</v>
      </c>
      <c r="E44" s="341">
        <f t="shared" si="1"/>
        <v>97.99530033778822</v>
      </c>
      <c r="F44" s="341">
        <v>70.98</v>
      </c>
    </row>
    <row r="45" spans="1:6" ht="28.5" customHeight="1">
      <c r="A45" s="338" t="s">
        <v>324</v>
      </c>
      <c r="B45" s="339" t="s">
        <v>0</v>
      </c>
      <c r="C45" s="340">
        <v>23</v>
      </c>
      <c r="D45" s="340">
        <v>20</v>
      </c>
      <c r="E45" s="341">
        <f t="shared" si="1"/>
        <v>86.95652173913044</v>
      </c>
      <c r="F45" s="341">
        <v>100</v>
      </c>
    </row>
    <row r="46" spans="1:6" ht="20.25" customHeight="1">
      <c r="A46" s="338" t="s">
        <v>186</v>
      </c>
      <c r="B46" s="339" t="s">
        <v>0</v>
      </c>
      <c r="C46" s="340">
        <v>661</v>
      </c>
      <c r="D46" s="340">
        <v>608</v>
      </c>
      <c r="E46" s="341">
        <f t="shared" si="1"/>
        <v>91.98184568835099</v>
      </c>
      <c r="F46" s="341">
        <v>107.23</v>
      </c>
    </row>
    <row r="47" spans="1:6" ht="28.5" customHeight="1">
      <c r="A47" s="338" t="s">
        <v>325</v>
      </c>
      <c r="B47" s="339" t="s">
        <v>0</v>
      </c>
      <c r="C47" s="340">
        <v>186</v>
      </c>
      <c r="D47" s="340">
        <v>161</v>
      </c>
      <c r="E47" s="341">
        <f t="shared" si="1"/>
        <v>86.55913978494624</v>
      </c>
      <c r="F47" s="341">
        <v>156.31</v>
      </c>
    </row>
    <row r="48" spans="1:6" ht="28.5" customHeight="1">
      <c r="A48" s="338" t="s">
        <v>326</v>
      </c>
      <c r="B48" s="339" t="s">
        <v>140</v>
      </c>
      <c r="C48" s="340">
        <v>10206</v>
      </c>
      <c r="D48" s="340">
        <v>7560</v>
      </c>
      <c r="E48" s="341">
        <f t="shared" si="1"/>
        <v>74.07407407407408</v>
      </c>
      <c r="F48" s="341">
        <v>84.76</v>
      </c>
    </row>
    <row r="49" spans="1:6" ht="29.25" customHeight="1">
      <c r="A49" s="338" t="s">
        <v>327</v>
      </c>
      <c r="B49" s="339" t="s">
        <v>140</v>
      </c>
      <c r="C49" s="340">
        <v>3501</v>
      </c>
      <c r="D49" s="340">
        <v>2547</v>
      </c>
      <c r="E49" s="341">
        <f t="shared" si="1"/>
        <v>72.75064267352185</v>
      </c>
      <c r="F49" s="341">
        <v>184.03</v>
      </c>
    </row>
    <row r="50" spans="1:6" ht="20.25" customHeight="1">
      <c r="A50" s="338" t="s">
        <v>328</v>
      </c>
      <c r="B50" s="339" t="s">
        <v>306</v>
      </c>
      <c r="C50" s="340">
        <v>27553</v>
      </c>
      <c r="D50" s="340">
        <v>21883</v>
      </c>
      <c r="E50" s="341">
        <f t="shared" si="1"/>
        <v>79.42147860487061</v>
      </c>
      <c r="F50" s="341">
        <v>125.97</v>
      </c>
    </row>
    <row r="51" spans="1:6" ht="20.25" customHeight="1">
      <c r="A51" s="343" t="s">
        <v>13</v>
      </c>
      <c r="B51" s="339" t="s">
        <v>329</v>
      </c>
      <c r="C51" s="340">
        <v>295446</v>
      </c>
      <c r="D51" s="340">
        <v>244627</v>
      </c>
      <c r="E51" s="341">
        <f t="shared" si="1"/>
        <v>82.79922557760132</v>
      </c>
      <c r="F51" s="341">
        <v>109.14</v>
      </c>
    </row>
    <row r="52" spans="1:6" ht="20.25" customHeight="1">
      <c r="A52" s="343" t="s">
        <v>330</v>
      </c>
      <c r="B52" s="339" t="s">
        <v>0</v>
      </c>
      <c r="C52" s="340">
        <v>105</v>
      </c>
      <c r="D52" s="340">
        <v>90</v>
      </c>
      <c r="E52" s="341">
        <f t="shared" si="1"/>
        <v>85.71428571428571</v>
      </c>
      <c r="F52" s="341">
        <v>73.17</v>
      </c>
    </row>
    <row r="53" spans="1:6" ht="20.25" customHeight="1">
      <c r="A53" s="343" t="s">
        <v>331</v>
      </c>
      <c r="B53" s="339" t="s">
        <v>0</v>
      </c>
      <c r="C53" s="340">
        <v>28</v>
      </c>
      <c r="D53" s="340">
        <v>31</v>
      </c>
      <c r="E53" s="341">
        <f t="shared" si="1"/>
        <v>110.71428571428572</v>
      </c>
      <c r="F53" s="341">
        <v>110.71</v>
      </c>
    </row>
    <row r="54" spans="1:6" ht="20.25" customHeight="1">
      <c r="A54" s="343" t="s">
        <v>14</v>
      </c>
      <c r="B54" s="339" t="s">
        <v>0</v>
      </c>
      <c r="C54" s="340">
        <v>1536</v>
      </c>
      <c r="D54" s="340">
        <v>1097</v>
      </c>
      <c r="E54" s="341">
        <f t="shared" si="1"/>
        <v>71.41927083333334</v>
      </c>
      <c r="F54" s="341">
        <v>49.75</v>
      </c>
    </row>
    <row r="55" spans="1:6" ht="29.25" customHeight="1">
      <c r="A55" s="338" t="s">
        <v>332</v>
      </c>
      <c r="B55" s="339" t="s">
        <v>0</v>
      </c>
      <c r="C55" s="340">
        <v>4826</v>
      </c>
      <c r="D55" s="340">
        <v>4263</v>
      </c>
      <c r="E55" s="341">
        <f t="shared" si="1"/>
        <v>88.33402403646913</v>
      </c>
      <c r="F55" s="341">
        <v>65.51</v>
      </c>
    </row>
    <row r="56" spans="1:6" ht="20.25" customHeight="1">
      <c r="A56" s="338" t="s">
        <v>5</v>
      </c>
      <c r="B56" s="339" t="s">
        <v>0</v>
      </c>
      <c r="C56" s="340">
        <v>20786</v>
      </c>
      <c r="D56" s="340">
        <v>20000</v>
      </c>
      <c r="E56" s="341">
        <f t="shared" si="1"/>
        <v>96.2186086789185</v>
      </c>
      <c r="F56" s="341">
        <v>158.88</v>
      </c>
    </row>
    <row r="57" spans="1:6" ht="28.5" customHeight="1">
      <c r="A57" s="338" t="s">
        <v>333</v>
      </c>
      <c r="B57" s="339" t="s">
        <v>141</v>
      </c>
      <c r="C57" s="340">
        <v>27</v>
      </c>
      <c r="D57" s="340">
        <v>32</v>
      </c>
      <c r="E57" s="341">
        <f t="shared" si="1"/>
        <v>118.5185185185185</v>
      </c>
      <c r="F57" s="341">
        <v>96.97</v>
      </c>
    </row>
    <row r="58" spans="1:6" ht="28.5" customHeight="1">
      <c r="A58" s="338" t="s">
        <v>334</v>
      </c>
      <c r="B58" s="339" t="s">
        <v>141</v>
      </c>
      <c r="C58" s="340">
        <v>6</v>
      </c>
      <c r="D58" s="340">
        <v>6</v>
      </c>
      <c r="E58" s="341">
        <f t="shared" si="1"/>
        <v>100</v>
      </c>
      <c r="F58" s="341">
        <v>42.86</v>
      </c>
    </row>
    <row r="59" spans="1:6" ht="28.5" customHeight="1">
      <c r="A59" s="338" t="s">
        <v>335</v>
      </c>
      <c r="B59" s="339" t="s">
        <v>141</v>
      </c>
      <c r="C59" s="340">
        <v>26</v>
      </c>
      <c r="D59" s="340">
        <v>11</v>
      </c>
      <c r="E59" s="341">
        <f t="shared" si="1"/>
        <v>42.30769230769231</v>
      </c>
      <c r="F59" s="341">
        <v>50</v>
      </c>
    </row>
    <row r="60" spans="1:6" ht="20.25" customHeight="1">
      <c r="A60" s="338" t="s">
        <v>142</v>
      </c>
      <c r="B60" s="339" t="s">
        <v>18</v>
      </c>
      <c r="C60" s="340">
        <v>773455</v>
      </c>
      <c r="D60" s="340">
        <v>621862</v>
      </c>
      <c r="E60" s="341">
        <f t="shared" si="1"/>
        <v>80.40054043221649</v>
      </c>
      <c r="F60" s="341">
        <v>88.55</v>
      </c>
    </row>
    <row r="61" spans="1:6" ht="20.25" customHeight="1">
      <c r="A61" s="338" t="s">
        <v>336</v>
      </c>
      <c r="B61" s="339" t="s">
        <v>18</v>
      </c>
      <c r="C61" s="340">
        <v>386001</v>
      </c>
      <c r="D61" s="340">
        <v>320836</v>
      </c>
      <c r="E61" s="341">
        <f t="shared" si="1"/>
        <v>83.11791938362853</v>
      </c>
      <c r="F61" s="341">
        <v>89.76</v>
      </c>
    </row>
    <row r="62" spans="1:6" ht="20.25" customHeight="1">
      <c r="A62" s="338" t="s">
        <v>337</v>
      </c>
      <c r="B62" s="339" t="s">
        <v>18</v>
      </c>
      <c r="C62" s="340">
        <v>37580</v>
      </c>
      <c r="D62" s="340">
        <v>35000</v>
      </c>
      <c r="E62" s="341">
        <f t="shared" si="1"/>
        <v>93.13464608834487</v>
      </c>
      <c r="F62" s="341">
        <v>64.19</v>
      </c>
    </row>
    <row r="63" spans="1:6" ht="20.25" customHeight="1">
      <c r="A63" s="343" t="s">
        <v>338</v>
      </c>
      <c r="B63" s="339" t="s">
        <v>18</v>
      </c>
      <c r="C63" s="340">
        <v>13496</v>
      </c>
      <c r="D63" s="340">
        <v>7000</v>
      </c>
      <c r="E63" s="341">
        <f t="shared" si="1"/>
        <v>51.867219917012456</v>
      </c>
      <c r="F63" s="341">
        <v>47.39</v>
      </c>
    </row>
    <row r="64" spans="1:6" ht="20.25" customHeight="1">
      <c r="A64" s="343" t="s">
        <v>263</v>
      </c>
      <c r="B64" s="339" t="s">
        <v>264</v>
      </c>
      <c r="C64" s="340">
        <v>12</v>
      </c>
      <c r="D64" s="340">
        <v>6</v>
      </c>
      <c r="E64" s="341">
        <f t="shared" si="1"/>
        <v>50</v>
      </c>
      <c r="F64" s="341">
        <v>66.67</v>
      </c>
    </row>
    <row r="65" spans="1:6" ht="20.25" customHeight="1">
      <c r="A65" s="343" t="s">
        <v>6</v>
      </c>
      <c r="B65" s="339" t="s">
        <v>339</v>
      </c>
      <c r="C65" s="340">
        <v>217</v>
      </c>
      <c r="D65" s="340">
        <v>230</v>
      </c>
      <c r="E65" s="341">
        <f t="shared" si="1"/>
        <v>105.99078341013825</v>
      </c>
      <c r="F65" s="341">
        <v>107.48</v>
      </c>
    </row>
    <row r="66" spans="1:6" ht="20.25" customHeight="1">
      <c r="A66" s="343" t="s">
        <v>7</v>
      </c>
      <c r="B66" s="339" t="s">
        <v>339</v>
      </c>
      <c r="C66" s="340">
        <v>189</v>
      </c>
      <c r="D66" s="340">
        <v>200</v>
      </c>
      <c r="E66" s="341">
        <f t="shared" si="1"/>
        <v>105.82010582010581</v>
      </c>
      <c r="F66" s="341">
        <v>114.94</v>
      </c>
    </row>
    <row r="67" spans="1:6" ht="20.25" customHeight="1">
      <c r="A67" s="343" t="s">
        <v>19</v>
      </c>
      <c r="B67" s="339" t="s">
        <v>340</v>
      </c>
      <c r="C67" s="340">
        <v>2602</v>
      </c>
      <c r="D67" s="340">
        <v>2748</v>
      </c>
      <c r="E67" s="341">
        <f t="shared" si="1"/>
        <v>105.61106840891621</v>
      </c>
      <c r="F67" s="341">
        <v>104.69</v>
      </c>
    </row>
    <row r="68" spans="1:6" ht="19.5" customHeight="1">
      <c r="A68" s="344"/>
      <c r="B68" s="342"/>
      <c r="C68" s="342"/>
      <c r="D68" s="342"/>
      <c r="E68" s="342"/>
      <c r="F68" s="342"/>
    </row>
    <row r="69" spans="1:6" ht="19.5" customHeight="1">
      <c r="A69" s="344"/>
      <c r="B69" s="342"/>
      <c r="C69" s="342"/>
      <c r="D69" s="342"/>
      <c r="E69" s="342"/>
      <c r="F69" s="342"/>
    </row>
    <row r="70" spans="1:6" ht="19.5" customHeight="1">
      <c r="A70" s="344"/>
      <c r="B70" s="342"/>
      <c r="C70" s="342"/>
      <c r="D70" s="342"/>
      <c r="E70" s="342"/>
      <c r="F70" s="342"/>
    </row>
    <row r="71" spans="1:6" ht="19.5" customHeight="1">
      <c r="A71" s="344"/>
      <c r="B71" s="342"/>
      <c r="C71" s="342"/>
      <c r="D71" s="342"/>
      <c r="E71" s="342"/>
      <c r="F71" s="342"/>
    </row>
    <row r="72" spans="1:6" ht="19.5" customHeight="1">
      <c r="A72" s="344"/>
      <c r="B72" s="342"/>
      <c r="C72" s="342"/>
      <c r="D72" s="342"/>
      <c r="E72" s="342"/>
      <c r="F72" s="342"/>
    </row>
    <row r="73" spans="1:6" ht="19.5" customHeight="1">
      <c r="A73" s="344"/>
      <c r="B73" s="342"/>
      <c r="C73" s="342"/>
      <c r="D73" s="342"/>
      <c r="E73" s="342"/>
      <c r="F73" s="342"/>
    </row>
    <row r="74" spans="1:6" ht="19.5" customHeight="1">
      <c r="A74" s="344"/>
      <c r="B74" s="342"/>
      <c r="C74" s="342"/>
      <c r="D74" s="342"/>
      <c r="E74" s="342"/>
      <c r="F74" s="342"/>
    </row>
    <row r="75" spans="1:6" ht="19.5" customHeight="1">
      <c r="A75" s="344"/>
      <c r="B75" s="342"/>
      <c r="C75" s="342"/>
      <c r="D75" s="342"/>
      <c r="E75" s="342"/>
      <c r="F75" s="342"/>
    </row>
    <row r="76" spans="1:6" ht="19.5" customHeight="1">
      <c r="A76" s="344"/>
      <c r="B76" s="342"/>
      <c r="C76" s="342"/>
      <c r="D76" s="342"/>
      <c r="E76" s="342"/>
      <c r="F76" s="342"/>
    </row>
    <row r="77" spans="1:6" ht="19.5" customHeight="1">
      <c r="A77" s="344"/>
      <c r="B77" s="342"/>
      <c r="C77" s="342"/>
      <c r="D77" s="342"/>
      <c r="E77" s="342"/>
      <c r="F77" s="342"/>
    </row>
    <row r="78" spans="1:6" ht="19.5" customHeight="1">
      <c r="A78" s="344"/>
      <c r="B78" s="342"/>
      <c r="C78" s="342"/>
      <c r="D78" s="342"/>
      <c r="E78" s="342"/>
      <c r="F78" s="342"/>
    </row>
    <row r="79" spans="1:6" ht="19.5" customHeight="1">
      <c r="A79" s="344"/>
      <c r="B79" s="342"/>
      <c r="C79" s="342"/>
      <c r="D79" s="342"/>
      <c r="E79" s="342"/>
      <c r="F79" s="342"/>
    </row>
    <row r="80" spans="1:6" ht="19.5" customHeight="1">
      <c r="A80" s="344"/>
      <c r="B80" s="342"/>
      <c r="C80" s="342"/>
      <c r="D80" s="342"/>
      <c r="E80" s="342"/>
      <c r="F80" s="342"/>
    </row>
    <row r="81" spans="1:6" ht="19.5" customHeight="1">
      <c r="A81" s="344"/>
      <c r="B81" s="342"/>
      <c r="C81" s="342"/>
      <c r="D81" s="342"/>
      <c r="E81" s="342"/>
      <c r="F81" s="342"/>
    </row>
    <row r="82" spans="1:6" ht="19.5" customHeight="1">
      <c r="A82" s="344"/>
      <c r="B82" s="342"/>
      <c r="C82" s="342"/>
      <c r="D82" s="342"/>
      <c r="E82" s="342"/>
      <c r="F82" s="342"/>
    </row>
    <row r="83" spans="1:6" ht="19.5" customHeight="1">
      <c r="A83" s="344"/>
      <c r="B83" s="342"/>
      <c r="C83" s="342"/>
      <c r="D83" s="342"/>
      <c r="E83" s="342"/>
      <c r="F83" s="342"/>
    </row>
    <row r="84" spans="1:6" ht="19.5" customHeight="1">
      <c r="A84" s="344"/>
      <c r="B84" s="342"/>
      <c r="C84" s="342"/>
      <c r="D84" s="342"/>
      <c r="E84" s="342"/>
      <c r="F84" s="342"/>
    </row>
    <row r="85" spans="1:6" ht="19.5" customHeight="1">
      <c r="A85" s="344"/>
      <c r="B85" s="342"/>
      <c r="C85" s="342"/>
      <c r="D85" s="342"/>
      <c r="E85" s="342"/>
      <c r="F85" s="342"/>
    </row>
    <row r="86" spans="1:6" ht="19.5" customHeight="1">
      <c r="A86" s="344"/>
      <c r="B86" s="342"/>
      <c r="C86" s="342"/>
      <c r="D86" s="342"/>
      <c r="E86" s="342"/>
      <c r="F86" s="342"/>
    </row>
    <row r="87" spans="1:6" ht="19.5" customHeight="1">
      <c r="A87" s="344"/>
      <c r="B87" s="342"/>
      <c r="C87" s="342"/>
      <c r="D87" s="342"/>
      <c r="E87" s="342"/>
      <c r="F87" s="342"/>
    </row>
    <row r="88" spans="1:6" ht="19.5" customHeight="1">
      <c r="A88" s="344"/>
      <c r="B88" s="342"/>
      <c r="C88" s="342"/>
      <c r="D88" s="342"/>
      <c r="E88" s="342"/>
      <c r="F88" s="342"/>
    </row>
    <row r="89" spans="1:6" ht="19.5" customHeight="1">
      <c r="A89" s="344"/>
      <c r="B89" s="342"/>
      <c r="C89" s="342"/>
      <c r="D89" s="342"/>
      <c r="E89" s="342"/>
      <c r="F89" s="342"/>
    </row>
    <row r="90" spans="1:6" ht="19.5" customHeight="1">
      <c r="A90" s="344"/>
      <c r="B90" s="342"/>
      <c r="C90" s="342"/>
      <c r="D90" s="342"/>
      <c r="E90" s="342"/>
      <c r="F90" s="342"/>
    </row>
    <row r="91" spans="1:6" ht="19.5" customHeight="1">
      <c r="A91" s="344"/>
      <c r="B91" s="342"/>
      <c r="C91" s="342"/>
      <c r="D91" s="342"/>
      <c r="E91" s="342"/>
      <c r="F91" s="342"/>
    </row>
    <row r="92" spans="1:6" ht="15.75">
      <c r="A92" s="344"/>
      <c r="B92" s="342"/>
      <c r="C92" s="342"/>
      <c r="D92" s="342"/>
      <c r="E92" s="342"/>
      <c r="F92" s="342"/>
    </row>
    <row r="93" spans="1:6" ht="15.75">
      <c r="A93" s="344"/>
      <c r="B93" s="342"/>
      <c r="C93" s="342"/>
      <c r="D93" s="342"/>
      <c r="E93" s="342"/>
      <c r="F93" s="342"/>
    </row>
    <row r="94" spans="1:6" ht="15.75">
      <c r="A94" s="344"/>
      <c r="B94" s="342"/>
      <c r="C94" s="342"/>
      <c r="D94" s="342"/>
      <c r="E94" s="342"/>
      <c r="F94" s="342"/>
    </row>
    <row r="95" spans="1:6" ht="15.75">
      <c r="A95" s="344"/>
      <c r="B95" s="342"/>
      <c r="C95" s="342"/>
      <c r="D95" s="342"/>
      <c r="E95" s="342"/>
      <c r="F95" s="342"/>
    </row>
    <row r="96" spans="1:6" ht="15.75">
      <c r="A96" s="344"/>
      <c r="B96" s="342"/>
      <c r="C96" s="342"/>
      <c r="D96" s="342"/>
      <c r="E96" s="342"/>
      <c r="F96" s="342"/>
    </row>
    <row r="97" spans="1:6" ht="15.75">
      <c r="A97" s="344"/>
      <c r="B97" s="342"/>
      <c r="C97" s="342"/>
      <c r="D97" s="342"/>
      <c r="E97" s="342"/>
      <c r="F97" s="342"/>
    </row>
    <row r="98" spans="1:6" ht="15.75">
      <c r="A98" s="344"/>
      <c r="B98" s="342"/>
      <c r="C98" s="342"/>
      <c r="D98" s="342"/>
      <c r="E98" s="342"/>
      <c r="F98" s="342"/>
    </row>
    <row r="99" spans="1:6" ht="15.75">
      <c r="A99" s="344"/>
      <c r="B99" s="342"/>
      <c r="C99" s="342"/>
      <c r="D99" s="342"/>
      <c r="E99" s="342"/>
      <c r="F99" s="342"/>
    </row>
    <row r="100" spans="1:6" ht="15.75">
      <c r="A100" s="344"/>
      <c r="B100" s="342"/>
      <c r="C100" s="342"/>
      <c r="D100" s="342"/>
      <c r="E100" s="342"/>
      <c r="F100" s="342"/>
    </row>
    <row r="101" spans="1:6" ht="15.75">
      <c r="A101" s="344"/>
      <c r="B101" s="342"/>
      <c r="C101" s="342"/>
      <c r="D101" s="342"/>
      <c r="E101" s="342"/>
      <c r="F101" s="342"/>
    </row>
    <row r="102" spans="1:6" ht="15.75">
      <c r="A102" s="344"/>
      <c r="B102" s="342"/>
      <c r="C102" s="342"/>
      <c r="D102" s="342"/>
      <c r="E102" s="342"/>
      <c r="F102" s="342"/>
    </row>
    <row r="103" spans="1:6" ht="15.75">
      <c r="A103" s="344"/>
      <c r="B103" s="342"/>
      <c r="C103" s="342"/>
      <c r="D103" s="342"/>
      <c r="E103" s="342"/>
      <c r="F103" s="342"/>
    </row>
    <row r="104" spans="1:6" ht="15.75">
      <c r="A104" s="344"/>
      <c r="B104" s="342"/>
      <c r="C104" s="342"/>
      <c r="D104" s="342"/>
      <c r="E104" s="342"/>
      <c r="F104" s="342"/>
    </row>
    <row r="105" spans="1:6" ht="15.75">
      <c r="A105" s="344"/>
      <c r="B105" s="342"/>
      <c r="C105" s="342"/>
      <c r="D105" s="342"/>
      <c r="E105" s="342"/>
      <c r="F105" s="342"/>
    </row>
    <row r="106" spans="1:6" ht="15.75">
      <c r="A106" s="344"/>
      <c r="B106" s="342"/>
      <c r="C106" s="342"/>
      <c r="D106" s="342"/>
      <c r="E106" s="342"/>
      <c r="F106" s="342"/>
    </row>
    <row r="107" spans="1:6" ht="15.75">
      <c r="A107" s="344"/>
      <c r="B107" s="342"/>
      <c r="C107" s="342"/>
      <c r="D107" s="342"/>
      <c r="E107" s="342"/>
      <c r="F107" s="342"/>
    </row>
    <row r="108" spans="1:6" ht="15.75">
      <c r="A108" s="344"/>
      <c r="B108" s="342"/>
      <c r="C108" s="342"/>
      <c r="D108" s="342"/>
      <c r="E108" s="342"/>
      <c r="F108" s="342"/>
    </row>
    <row r="109" spans="1:6" ht="15.75">
      <c r="A109" s="344"/>
      <c r="B109" s="342"/>
      <c r="C109" s="342"/>
      <c r="D109" s="342"/>
      <c r="E109" s="342"/>
      <c r="F109" s="342"/>
    </row>
    <row r="110" spans="1:6" ht="15.75">
      <c r="A110" s="344"/>
      <c r="B110" s="342"/>
      <c r="C110" s="342"/>
      <c r="D110" s="342"/>
      <c r="E110" s="342"/>
      <c r="F110" s="342"/>
    </row>
    <row r="111" spans="1:6" ht="15.75">
      <c r="A111" s="344"/>
      <c r="B111" s="342"/>
      <c r="C111" s="342"/>
      <c r="D111" s="342"/>
      <c r="E111" s="342"/>
      <c r="F111" s="342"/>
    </row>
    <row r="112" spans="1:6" ht="15.75">
      <c r="A112" s="344"/>
      <c r="B112" s="342"/>
      <c r="C112" s="342"/>
      <c r="D112" s="342"/>
      <c r="E112" s="342"/>
      <c r="F112" s="342"/>
    </row>
    <row r="113" spans="1:6" ht="15.75">
      <c r="A113" s="344"/>
      <c r="B113" s="342"/>
      <c r="C113" s="342"/>
      <c r="D113" s="342"/>
      <c r="E113" s="342"/>
      <c r="F113" s="342"/>
    </row>
    <row r="114" spans="1:6" ht="15.75">
      <c r="A114" s="344"/>
      <c r="B114" s="342"/>
      <c r="C114" s="342"/>
      <c r="D114" s="342"/>
      <c r="E114" s="342"/>
      <c r="F114" s="342"/>
    </row>
    <row r="115" spans="1:6" ht="15.75">
      <c r="A115" s="344"/>
      <c r="B115" s="342"/>
      <c r="C115" s="342"/>
      <c r="D115" s="342"/>
      <c r="E115" s="342"/>
      <c r="F115" s="342"/>
    </row>
    <row r="116" spans="1:6" ht="15.75">
      <c r="A116" s="344"/>
      <c r="B116" s="342"/>
      <c r="C116" s="342"/>
      <c r="D116" s="342"/>
      <c r="E116" s="342"/>
      <c r="F116" s="342"/>
    </row>
    <row r="117" spans="1:6" ht="15.75">
      <c r="A117" s="344"/>
      <c r="B117" s="342"/>
      <c r="C117" s="342"/>
      <c r="D117" s="342"/>
      <c r="E117" s="342"/>
      <c r="F117" s="342"/>
    </row>
    <row r="118" spans="1:6" ht="15.75">
      <c r="A118" s="344"/>
      <c r="B118" s="342"/>
      <c r="C118" s="342"/>
      <c r="D118" s="342"/>
      <c r="E118" s="342"/>
      <c r="F118" s="342"/>
    </row>
    <row r="119" spans="1:6" ht="15.75">
      <c r="A119" s="344"/>
      <c r="B119" s="342"/>
      <c r="C119" s="342"/>
      <c r="D119" s="342"/>
      <c r="E119" s="342"/>
      <c r="F119" s="342"/>
    </row>
    <row r="120" spans="1:6" ht="15.75">
      <c r="A120" s="344"/>
      <c r="B120" s="342"/>
      <c r="C120" s="342"/>
      <c r="D120" s="342"/>
      <c r="E120" s="342"/>
      <c r="F120" s="342"/>
    </row>
    <row r="121" spans="1:6" ht="15.75">
      <c r="A121" s="344"/>
      <c r="B121" s="342"/>
      <c r="C121" s="342"/>
      <c r="D121" s="342"/>
      <c r="E121" s="342"/>
      <c r="F121" s="342"/>
    </row>
    <row r="122" spans="1:6" ht="15.75">
      <c r="A122" s="344"/>
      <c r="B122" s="342"/>
      <c r="C122" s="342"/>
      <c r="D122" s="342"/>
      <c r="E122" s="342"/>
      <c r="F122" s="342"/>
    </row>
    <row r="123" spans="1:6" ht="15.75">
      <c r="A123" s="344"/>
      <c r="B123" s="342"/>
      <c r="C123" s="342"/>
      <c r="D123" s="342"/>
      <c r="E123" s="342"/>
      <c r="F123" s="342"/>
    </row>
    <row r="124" spans="1:6" ht="15.75">
      <c r="A124" s="344"/>
      <c r="B124" s="342"/>
      <c r="C124" s="342"/>
      <c r="D124" s="342"/>
      <c r="E124" s="342"/>
      <c r="F124" s="342"/>
    </row>
    <row r="125" spans="1:6" ht="15.75">
      <c r="A125" s="344"/>
      <c r="B125" s="342"/>
      <c r="C125" s="342"/>
      <c r="D125" s="342"/>
      <c r="E125" s="342"/>
      <c r="F125" s="342"/>
    </row>
    <row r="126" spans="1:6" ht="15.75">
      <c r="A126" s="344"/>
      <c r="B126" s="342"/>
      <c r="C126" s="342"/>
      <c r="D126" s="342"/>
      <c r="E126" s="342"/>
      <c r="F126" s="342"/>
    </row>
    <row r="127" spans="1:6" ht="15.75">
      <c r="A127" s="344"/>
      <c r="B127" s="342"/>
      <c r="C127" s="342"/>
      <c r="D127" s="342"/>
      <c r="E127" s="342"/>
      <c r="F127" s="342"/>
    </row>
    <row r="128" spans="1:6" ht="15.75">
      <c r="A128" s="344"/>
      <c r="B128" s="342"/>
      <c r="C128" s="342"/>
      <c r="D128" s="342"/>
      <c r="E128" s="342"/>
      <c r="F128" s="342"/>
    </row>
    <row r="129" spans="1:6" ht="15.75">
      <c r="A129" s="344"/>
      <c r="B129" s="342"/>
      <c r="C129" s="342"/>
      <c r="D129" s="342"/>
      <c r="E129" s="342"/>
      <c r="F129" s="342"/>
    </row>
    <row r="130" spans="1:6" ht="15.75">
      <c r="A130" s="344"/>
      <c r="B130" s="342"/>
      <c r="C130" s="342"/>
      <c r="D130" s="342"/>
      <c r="E130" s="342"/>
      <c r="F130" s="342"/>
    </row>
    <row r="131" spans="1:6" ht="15.75">
      <c r="A131" s="344"/>
      <c r="B131" s="342"/>
      <c r="C131" s="342"/>
      <c r="D131" s="342"/>
      <c r="E131" s="342"/>
      <c r="F131" s="342"/>
    </row>
    <row r="132" spans="1:6" ht="15.75">
      <c r="A132" s="344"/>
      <c r="B132" s="342"/>
      <c r="C132" s="342"/>
      <c r="D132" s="342"/>
      <c r="E132" s="342"/>
      <c r="F132" s="342"/>
    </row>
    <row r="133" spans="1:6" ht="15.75">
      <c r="A133" s="344"/>
      <c r="B133" s="342"/>
      <c r="C133" s="342"/>
      <c r="D133" s="342"/>
      <c r="E133" s="342"/>
      <c r="F133" s="342"/>
    </row>
    <row r="134" spans="1:6" ht="15.75">
      <c r="A134" s="344"/>
      <c r="B134" s="342"/>
      <c r="C134" s="342"/>
      <c r="D134" s="342"/>
      <c r="E134" s="342"/>
      <c r="F134" s="342"/>
    </row>
    <row r="135" spans="1:6" ht="15.75">
      <c r="A135" s="344"/>
      <c r="B135" s="342"/>
      <c r="C135" s="342"/>
      <c r="D135" s="342"/>
      <c r="E135" s="342"/>
      <c r="F135" s="342"/>
    </row>
    <row r="136" spans="1:6" ht="15.75">
      <c r="A136" s="344"/>
      <c r="B136" s="342"/>
      <c r="C136" s="342"/>
      <c r="D136" s="342"/>
      <c r="E136" s="342"/>
      <c r="F136" s="342"/>
    </row>
    <row r="137" spans="1:6" ht="15.75">
      <c r="A137" s="344"/>
      <c r="B137" s="342"/>
      <c r="C137" s="342"/>
      <c r="D137" s="342"/>
      <c r="E137" s="342"/>
      <c r="F137" s="342"/>
    </row>
    <row r="138" spans="1:6" ht="15.75">
      <c r="A138" s="344"/>
      <c r="B138" s="342"/>
      <c r="C138" s="342"/>
      <c r="D138" s="342"/>
      <c r="E138" s="342"/>
      <c r="F138" s="342"/>
    </row>
    <row r="139" spans="1:6" ht="15.75">
      <c r="A139" s="344"/>
      <c r="B139" s="342"/>
      <c r="C139" s="342"/>
      <c r="D139" s="342"/>
      <c r="E139" s="342"/>
      <c r="F139" s="342"/>
    </row>
    <row r="140" spans="1:6" ht="15.75">
      <c r="A140" s="344"/>
      <c r="B140" s="342"/>
      <c r="C140" s="342"/>
      <c r="D140" s="342"/>
      <c r="E140" s="342"/>
      <c r="F140" s="342"/>
    </row>
    <row r="141" spans="1:6" ht="15.75">
      <c r="A141" s="344"/>
      <c r="B141" s="342"/>
      <c r="C141" s="342"/>
      <c r="D141" s="342"/>
      <c r="E141" s="342"/>
      <c r="F141" s="342"/>
    </row>
    <row r="142" spans="1:6" ht="15.75">
      <c r="A142" s="344"/>
      <c r="B142" s="342"/>
      <c r="C142" s="342"/>
      <c r="D142" s="342"/>
      <c r="E142" s="342"/>
      <c r="F142" s="342"/>
    </row>
    <row r="143" spans="1:6" ht="15.75">
      <c r="A143" s="344"/>
      <c r="B143" s="342"/>
      <c r="C143" s="342"/>
      <c r="D143" s="342"/>
      <c r="E143" s="342"/>
      <c r="F143" s="342"/>
    </row>
    <row r="144" spans="1:6" ht="15.75">
      <c r="A144" s="344"/>
      <c r="B144" s="342"/>
      <c r="C144" s="342"/>
      <c r="D144" s="342"/>
      <c r="E144" s="342"/>
      <c r="F144" s="342"/>
    </row>
    <row r="145" spans="1:6" ht="15.75">
      <c r="A145" s="344"/>
      <c r="B145" s="342"/>
      <c r="C145" s="342"/>
      <c r="D145" s="342"/>
      <c r="E145" s="342"/>
      <c r="F145" s="342"/>
    </row>
    <row r="146" spans="1:6" ht="15.75">
      <c r="A146" s="344"/>
      <c r="B146" s="342"/>
      <c r="C146" s="342"/>
      <c r="D146" s="342"/>
      <c r="E146" s="342"/>
      <c r="F146" s="342"/>
    </row>
    <row r="147" spans="1:6" ht="15.75">
      <c r="A147" s="344"/>
      <c r="B147" s="342"/>
      <c r="C147" s="342"/>
      <c r="D147" s="342"/>
      <c r="E147" s="342"/>
      <c r="F147" s="342"/>
    </row>
    <row r="148" spans="1:6" ht="15.75">
      <c r="A148" s="344"/>
      <c r="B148" s="342"/>
      <c r="C148" s="342"/>
      <c r="D148" s="342"/>
      <c r="E148" s="342"/>
      <c r="F148" s="342"/>
    </row>
    <row r="149" spans="1:6" ht="15.75">
      <c r="A149" s="344"/>
      <c r="B149" s="342"/>
      <c r="C149" s="342"/>
      <c r="D149" s="342"/>
      <c r="E149" s="342"/>
      <c r="F149" s="342"/>
    </row>
    <row r="150" spans="1:6" ht="15.75">
      <c r="A150" s="344"/>
      <c r="B150" s="342"/>
      <c r="C150" s="342"/>
      <c r="D150" s="342"/>
      <c r="E150" s="342"/>
      <c r="F150" s="342"/>
    </row>
    <row r="151" spans="1:6" ht="15.75">
      <c r="A151" s="344"/>
      <c r="B151" s="342"/>
      <c r="C151" s="342"/>
      <c r="D151" s="342"/>
      <c r="E151" s="342"/>
      <c r="F151" s="342"/>
    </row>
    <row r="152" spans="1:6" ht="15.75">
      <c r="A152" s="344"/>
      <c r="B152" s="342"/>
      <c r="C152" s="342"/>
      <c r="D152" s="342"/>
      <c r="E152" s="342"/>
      <c r="F152" s="342"/>
    </row>
    <row r="153" spans="1:6" ht="15.75">
      <c r="A153" s="344"/>
      <c r="B153" s="342"/>
      <c r="C153" s="342"/>
      <c r="D153" s="342"/>
      <c r="E153" s="342"/>
      <c r="F153" s="342"/>
    </row>
    <row r="154" spans="1:6" ht="15.75">
      <c r="A154" s="344"/>
      <c r="B154" s="342"/>
      <c r="C154" s="342"/>
      <c r="D154" s="342"/>
      <c r="E154" s="342"/>
      <c r="F154" s="342"/>
    </row>
    <row r="155" spans="1:6" ht="15.75">
      <c r="A155" s="344"/>
      <c r="B155" s="342"/>
      <c r="C155" s="342"/>
      <c r="D155" s="342"/>
      <c r="E155" s="342"/>
      <c r="F155" s="342"/>
    </row>
  </sheetData>
  <sheetProtection/>
  <mergeCells count="10">
    <mergeCell ref="A39:A42"/>
    <mergeCell ref="B39:B42"/>
    <mergeCell ref="E39:F39"/>
    <mergeCell ref="E40:F40"/>
    <mergeCell ref="A1:F1"/>
    <mergeCell ref="A3:A6"/>
    <mergeCell ref="B3:B6"/>
    <mergeCell ref="E3:F3"/>
    <mergeCell ref="E4:F4"/>
    <mergeCell ref="A37:F3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G8" sqref="G8"/>
    </sheetView>
  </sheetViews>
  <sheetFormatPr defaultColWidth="9.140625" defaultRowHeight="12.75"/>
  <cols>
    <col min="1" max="1" width="58.140625" style="129" customWidth="1"/>
    <col min="2" max="3" width="12.7109375" style="129" customWidth="1"/>
    <col min="4" max="16384" width="9.140625" style="129" customWidth="1"/>
  </cols>
  <sheetData>
    <row r="1" spans="1:3" ht="41.25" customHeight="1">
      <c r="A1" s="358" t="s">
        <v>347</v>
      </c>
      <c r="B1" s="358"/>
      <c r="C1" s="358"/>
    </row>
    <row r="2" spans="1:3" ht="19.5" customHeight="1" thickBot="1">
      <c r="A2" s="193"/>
      <c r="B2" s="193"/>
      <c r="C2" s="346" t="s">
        <v>29</v>
      </c>
    </row>
    <row r="3" spans="1:3" ht="87" customHeight="1">
      <c r="A3" s="194"/>
      <c r="B3" s="191" t="s">
        <v>348</v>
      </c>
      <c r="C3" s="191" t="s">
        <v>349</v>
      </c>
    </row>
    <row r="4" spans="1:3" ht="18" customHeight="1">
      <c r="A4" s="195" t="s">
        <v>69</v>
      </c>
      <c r="B4" s="196">
        <v>97.99</v>
      </c>
      <c r="C4" s="196">
        <v>93.15</v>
      </c>
    </row>
    <row r="5" spans="1:3" s="131" customFormat="1" ht="18" customHeight="1">
      <c r="A5" s="130" t="s">
        <v>171</v>
      </c>
      <c r="B5" s="149"/>
      <c r="C5" s="149"/>
    </row>
    <row r="6" spans="1:3" ht="18" customHeight="1">
      <c r="A6" s="197" t="s">
        <v>172</v>
      </c>
      <c r="B6" s="198">
        <v>100.39</v>
      </c>
      <c r="C6" s="198">
        <v>67.58</v>
      </c>
    </row>
    <row r="7" spans="1:3" ht="18" customHeight="1">
      <c r="A7" s="197" t="s">
        <v>154</v>
      </c>
      <c r="B7" s="198">
        <v>98.91</v>
      </c>
      <c r="C7" s="198">
        <v>93.34</v>
      </c>
    </row>
    <row r="8" spans="1:3" ht="30" customHeight="1">
      <c r="A8" s="133" t="s">
        <v>173</v>
      </c>
      <c r="B8" s="137">
        <v>100</v>
      </c>
      <c r="C8" s="137">
        <v>101.32</v>
      </c>
    </row>
    <row r="9" spans="1:3" ht="18" customHeight="1">
      <c r="A9" s="197" t="s">
        <v>174</v>
      </c>
      <c r="B9" s="198">
        <v>99.79</v>
      </c>
      <c r="C9" s="198">
        <v>96.88</v>
      </c>
    </row>
    <row r="10" spans="1:3" s="132" customFormat="1" ht="18" customHeight="1">
      <c r="A10" s="130" t="s">
        <v>175</v>
      </c>
      <c r="B10" s="149"/>
      <c r="C10" s="149"/>
    </row>
    <row r="11" spans="1:3" s="132" customFormat="1" ht="18" customHeight="1">
      <c r="A11" s="133" t="s">
        <v>176</v>
      </c>
      <c r="B11" s="137">
        <v>100</v>
      </c>
      <c r="C11" s="137">
        <v>49.33</v>
      </c>
    </row>
    <row r="12" spans="1:3" s="132" customFormat="1" ht="18" customHeight="1">
      <c r="A12" s="133" t="s">
        <v>177</v>
      </c>
      <c r="B12" s="137">
        <v>100.6</v>
      </c>
      <c r="C12" s="137">
        <v>84.99</v>
      </c>
    </row>
    <row r="13" spans="1:3" s="132" customFormat="1" ht="18" customHeight="1">
      <c r="A13" s="133" t="s">
        <v>155</v>
      </c>
      <c r="B13" s="137">
        <v>100.94</v>
      </c>
      <c r="C13" s="137">
        <v>101.66</v>
      </c>
    </row>
    <row r="14" spans="1:3" s="132" customFormat="1" ht="18" customHeight="1">
      <c r="A14" s="133" t="s">
        <v>156</v>
      </c>
      <c r="B14" s="137">
        <v>100</v>
      </c>
      <c r="C14" s="137">
        <v>106.8</v>
      </c>
    </row>
    <row r="15" spans="1:3" s="132" customFormat="1" ht="18" customHeight="1">
      <c r="A15" s="133" t="s">
        <v>157</v>
      </c>
      <c r="B15" s="137">
        <v>92</v>
      </c>
      <c r="C15" s="137">
        <v>95.84</v>
      </c>
    </row>
    <row r="16" spans="1:3" s="132" customFormat="1" ht="18" customHeight="1">
      <c r="A16" s="133" t="s">
        <v>158</v>
      </c>
      <c r="B16" s="137">
        <v>99.47</v>
      </c>
      <c r="C16" s="137">
        <v>104.17</v>
      </c>
    </row>
    <row r="17" spans="1:3" s="132" customFormat="1" ht="18" customHeight="1">
      <c r="A17" s="133" t="s">
        <v>159</v>
      </c>
      <c r="B17" s="137">
        <v>99.85</v>
      </c>
      <c r="C17" s="137">
        <v>113.66</v>
      </c>
    </row>
    <row r="18" spans="1:3" s="132" customFormat="1" ht="30" customHeight="1">
      <c r="A18" s="133" t="s">
        <v>341</v>
      </c>
      <c r="B18" s="137">
        <v>99.29</v>
      </c>
      <c r="C18" s="137">
        <v>100.39</v>
      </c>
    </row>
    <row r="19" spans="1:3" s="132" customFormat="1" ht="18" customHeight="1">
      <c r="A19" s="133" t="s">
        <v>160</v>
      </c>
      <c r="B19" s="137">
        <v>97.72</v>
      </c>
      <c r="C19" s="137">
        <v>79.79</v>
      </c>
    </row>
    <row r="20" spans="1:3" s="132" customFormat="1" ht="18" customHeight="1">
      <c r="A20" s="133" t="s">
        <v>161</v>
      </c>
      <c r="B20" s="137">
        <v>100.92</v>
      </c>
      <c r="C20" s="137">
        <v>102.82</v>
      </c>
    </row>
    <row r="21" spans="1:3" s="132" customFormat="1" ht="18" customHeight="1">
      <c r="A21" s="133" t="s">
        <v>162</v>
      </c>
      <c r="B21" s="137">
        <v>100.37</v>
      </c>
      <c r="C21" s="137">
        <v>109.17</v>
      </c>
    </row>
    <row r="22" spans="1:3" s="132" customFormat="1" ht="18" customHeight="1">
      <c r="A22" s="133" t="s">
        <v>163</v>
      </c>
      <c r="B22" s="137">
        <v>100.05</v>
      </c>
      <c r="C22" s="137">
        <v>104.03</v>
      </c>
    </row>
    <row r="23" spans="1:3" s="132" customFormat="1" ht="18" customHeight="1">
      <c r="A23" s="133" t="s">
        <v>164</v>
      </c>
      <c r="B23" s="137">
        <v>100</v>
      </c>
      <c r="C23" s="137">
        <v>44.76</v>
      </c>
    </row>
    <row r="24" spans="1:3" s="132" customFormat="1" ht="18" customHeight="1">
      <c r="A24" s="133" t="s">
        <v>165</v>
      </c>
      <c r="B24" s="137">
        <v>99.52</v>
      </c>
      <c r="C24" s="137">
        <v>97.37</v>
      </c>
    </row>
    <row r="25" spans="1:3" s="132" customFormat="1" ht="18" customHeight="1">
      <c r="A25" s="133" t="s">
        <v>166</v>
      </c>
      <c r="B25" s="137">
        <v>100</v>
      </c>
      <c r="C25" s="137">
        <v>67.86</v>
      </c>
    </row>
    <row r="26" spans="1:3" s="132" customFormat="1" ht="18" customHeight="1">
      <c r="A26" s="133" t="s">
        <v>167</v>
      </c>
      <c r="B26" s="137">
        <v>101.9</v>
      </c>
      <c r="C26" s="137">
        <v>93.75</v>
      </c>
    </row>
    <row r="27" spans="1:3" s="132" customFormat="1" ht="18" customHeight="1">
      <c r="A27" s="133" t="s">
        <v>168</v>
      </c>
      <c r="B27" s="137">
        <v>100</v>
      </c>
      <c r="C27" s="137">
        <v>71.43</v>
      </c>
    </row>
    <row r="28" spans="1:3" s="132" customFormat="1" ht="18" customHeight="1">
      <c r="A28" s="133" t="s">
        <v>169</v>
      </c>
      <c r="B28" s="137">
        <v>100</v>
      </c>
      <c r="C28" s="137">
        <v>77.61</v>
      </c>
    </row>
    <row r="29" spans="1:3" s="132" customFormat="1" ht="18" customHeight="1">
      <c r="A29" s="133" t="s">
        <v>178</v>
      </c>
      <c r="B29" s="137">
        <v>100</v>
      </c>
      <c r="C29" s="137">
        <v>102.12</v>
      </c>
    </row>
    <row r="30" spans="1:3" s="132" customFormat="1" ht="18" customHeight="1">
      <c r="A30" s="133" t="s">
        <v>170</v>
      </c>
      <c r="B30" s="137">
        <v>90.12</v>
      </c>
      <c r="C30" s="137">
        <v>84.26</v>
      </c>
    </row>
    <row r="31" spans="1:3" s="132" customFormat="1" ht="28.5" customHeight="1">
      <c r="A31" s="133" t="s">
        <v>342</v>
      </c>
      <c r="B31" s="137">
        <v>100</v>
      </c>
      <c r="C31" s="137">
        <v>101.32</v>
      </c>
    </row>
    <row r="32" spans="1:3" s="132" customFormat="1" ht="18" customHeight="1">
      <c r="A32" s="133" t="s">
        <v>179</v>
      </c>
      <c r="B32" s="137">
        <v>99.44</v>
      </c>
      <c r="C32" s="137">
        <v>98.61</v>
      </c>
    </row>
    <row r="33" spans="1:3" s="132" customFormat="1" ht="18.75" customHeight="1">
      <c r="A33" s="133" t="s">
        <v>180</v>
      </c>
      <c r="B33" s="137">
        <v>100</v>
      </c>
      <c r="C33" s="137">
        <v>95.88</v>
      </c>
    </row>
    <row r="34" spans="1:3" s="131" customFormat="1" ht="18" customHeight="1">
      <c r="A34" s="134" t="s">
        <v>181</v>
      </c>
      <c r="B34" s="150"/>
      <c r="C34" s="150"/>
    </row>
    <row r="35" spans="1:3" ht="18" customHeight="1">
      <c r="A35" s="197" t="s">
        <v>182</v>
      </c>
      <c r="B35" s="198">
        <v>99.9</v>
      </c>
      <c r="C35" s="198">
        <v>99.56</v>
      </c>
    </row>
    <row r="36" spans="1:3" ht="18" customHeight="1">
      <c r="A36" s="197" t="s">
        <v>183</v>
      </c>
      <c r="B36" s="198">
        <v>98.71</v>
      </c>
      <c r="C36" s="198">
        <v>91.26</v>
      </c>
    </row>
    <row r="37" spans="1:3" ht="18" customHeight="1">
      <c r="A37" s="197" t="s">
        <v>184</v>
      </c>
      <c r="B37" s="198">
        <v>100.26</v>
      </c>
      <c r="C37" s="198">
        <v>102.78</v>
      </c>
    </row>
  </sheetData>
  <sheetProtection/>
  <mergeCells count="1">
    <mergeCell ref="A1:C1"/>
  </mergeCells>
  <printOptions horizontalCentered="1"/>
  <pageMargins left="0.2755905511811024" right="0.4330708661417323" top="0.1968503937007874" bottom="0.1968503937007874" header="0.2362204724409449"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H1" sqref="H1:K16384"/>
    </sheetView>
  </sheetViews>
  <sheetFormatPr defaultColWidth="9.140625" defaultRowHeight="12.75"/>
  <cols>
    <col min="1" max="1" width="40.421875" style="3" customWidth="1"/>
    <col min="2" max="2" width="10.8515625" style="3" customWidth="1"/>
    <col min="3" max="3" width="9.7109375" style="3" customWidth="1"/>
    <col min="4" max="4" width="13.140625" style="3" customWidth="1"/>
    <col min="5" max="5" width="13.57421875" style="3" customWidth="1"/>
    <col min="6" max="7" width="9.140625" style="3" customWidth="1"/>
    <col min="8" max="8" width="11.140625" style="3" hidden="1" customWidth="1"/>
    <col min="9" max="11" width="0" style="3" hidden="1" customWidth="1"/>
    <col min="12" max="16384" width="9.140625" style="3" customWidth="1"/>
  </cols>
  <sheetData>
    <row r="1" spans="1:5" ht="48.75" customHeight="1">
      <c r="A1" s="359" t="s">
        <v>272</v>
      </c>
      <c r="B1" s="359"/>
      <c r="C1" s="359"/>
      <c r="D1" s="359"/>
      <c r="E1" s="359"/>
    </row>
    <row r="2" spans="1:5" ht="21" customHeight="1" thickBot="1">
      <c r="A2" s="21"/>
      <c r="B2" s="21"/>
      <c r="C2" s="21"/>
      <c r="D2" s="27"/>
      <c r="E2" s="140" t="s">
        <v>187</v>
      </c>
    </row>
    <row r="3" spans="1:5" s="32" customFormat="1" ht="19.5" customHeight="1">
      <c r="A3" s="31"/>
      <c r="B3" s="154" t="s">
        <v>3</v>
      </c>
      <c r="C3" s="154" t="s">
        <v>200</v>
      </c>
      <c r="D3" s="360" t="s">
        <v>273</v>
      </c>
      <c r="E3" s="360"/>
    </row>
    <row r="4" spans="1:5" s="32" customFormat="1" ht="19.5" customHeight="1">
      <c r="A4" s="31"/>
      <c r="B4" s="155" t="s">
        <v>240</v>
      </c>
      <c r="C4" s="155" t="s">
        <v>242</v>
      </c>
      <c r="D4" s="361"/>
      <c r="E4" s="361"/>
    </row>
    <row r="5" spans="1:5" s="32" customFormat="1" ht="19.5" customHeight="1">
      <c r="A5" s="31"/>
      <c r="B5" s="155" t="s">
        <v>152</v>
      </c>
      <c r="C5" s="155" t="s">
        <v>152</v>
      </c>
      <c r="D5" s="155" t="s">
        <v>243</v>
      </c>
      <c r="E5" s="155" t="s">
        <v>244</v>
      </c>
    </row>
    <row r="6" spans="1:9" s="32" customFormat="1" ht="19.5" customHeight="1">
      <c r="A6" s="31"/>
      <c r="B6" s="156">
        <v>2022</v>
      </c>
      <c r="C6" s="156">
        <v>2023</v>
      </c>
      <c r="D6" s="156" t="s">
        <v>274</v>
      </c>
      <c r="E6" s="156" t="s">
        <v>260</v>
      </c>
      <c r="H6" s="32" t="s">
        <v>304</v>
      </c>
      <c r="I6" s="32" t="s">
        <v>305</v>
      </c>
    </row>
    <row r="7" spans="1:11" s="35" customFormat="1" ht="30" customHeight="1">
      <c r="A7" s="33" t="s">
        <v>1</v>
      </c>
      <c r="B7" s="34">
        <f>+B8+B15+B20</f>
        <v>1442532</v>
      </c>
      <c r="C7" s="34">
        <f>+C8+C15+C20</f>
        <v>171983</v>
      </c>
      <c r="D7" s="270">
        <v>1.9</v>
      </c>
      <c r="E7" s="270">
        <v>99.1</v>
      </c>
      <c r="H7" s="34">
        <v>8916830</v>
      </c>
      <c r="I7" s="34">
        <v>173461</v>
      </c>
      <c r="J7" s="335">
        <f>ROUND(C7/H7*100,1)</f>
        <v>1.9</v>
      </c>
      <c r="K7" s="335">
        <f>ROUND(C7/I7*100,1)</f>
        <v>99.1</v>
      </c>
    </row>
    <row r="8" spans="1:11" s="38" customFormat="1" ht="19.5" customHeight="1">
      <c r="A8" s="157" t="s">
        <v>201</v>
      </c>
      <c r="B8" s="158">
        <f>+B9+B11+B12+B13+B14</f>
        <v>950688</v>
      </c>
      <c r="C8" s="158">
        <f>+C9+C11+C12+C13+C14</f>
        <v>131934</v>
      </c>
      <c r="D8" s="270">
        <v>2.4</v>
      </c>
      <c r="E8" s="270">
        <v>99.5</v>
      </c>
      <c r="H8" s="158">
        <v>5571115</v>
      </c>
      <c r="I8" s="158">
        <v>132613</v>
      </c>
      <c r="J8" s="335">
        <f aca="true" t="shared" si="0" ref="J8:J18">ROUND(C8/H8*100,1)</f>
        <v>2.4</v>
      </c>
      <c r="K8" s="335">
        <f aca="true" t="shared" si="1" ref="K8:K24">ROUND(C8/I8*100,1)</f>
        <v>99.5</v>
      </c>
    </row>
    <row r="9" spans="1:11" s="139" customFormat="1" ht="19.5" customHeight="1">
      <c r="A9" s="159" t="s">
        <v>202</v>
      </c>
      <c r="B9" s="36">
        <v>156331</v>
      </c>
      <c r="C9" s="36">
        <v>55735</v>
      </c>
      <c r="D9" s="271">
        <v>1.6</v>
      </c>
      <c r="E9" s="271">
        <v>99.3</v>
      </c>
      <c r="H9" s="36">
        <v>3474090</v>
      </c>
      <c r="I9" s="36">
        <v>56125</v>
      </c>
      <c r="J9" s="335">
        <f t="shared" si="0"/>
        <v>1.6</v>
      </c>
      <c r="K9" s="335">
        <f t="shared" si="1"/>
        <v>99.3</v>
      </c>
    </row>
    <row r="10" spans="1:11" s="139" customFormat="1" ht="19.5" customHeight="1">
      <c r="A10" s="160" t="s">
        <v>203</v>
      </c>
      <c r="B10" s="161">
        <v>129001</v>
      </c>
      <c r="C10" s="138">
        <v>49333</v>
      </c>
      <c r="D10" s="271">
        <v>1.6</v>
      </c>
      <c r="E10" s="271">
        <v>96.3</v>
      </c>
      <c r="H10" s="138">
        <v>3050000</v>
      </c>
      <c r="I10" s="138">
        <v>51215</v>
      </c>
      <c r="J10" s="335">
        <f t="shared" si="0"/>
        <v>1.6</v>
      </c>
      <c r="K10" s="335">
        <f t="shared" si="1"/>
        <v>96.3</v>
      </c>
    </row>
    <row r="11" spans="1:11" s="139" customFormat="1" ht="19.5" customHeight="1">
      <c r="A11" s="159" t="s">
        <v>204</v>
      </c>
      <c r="B11" s="36">
        <v>290123</v>
      </c>
      <c r="C11" s="36">
        <v>33901</v>
      </c>
      <c r="D11" s="271">
        <v>2</v>
      </c>
      <c r="E11" s="271">
        <v>99.9</v>
      </c>
      <c r="H11" s="36">
        <v>1672143</v>
      </c>
      <c r="I11" s="36">
        <v>33945</v>
      </c>
      <c r="J11" s="335">
        <f t="shared" si="0"/>
        <v>2</v>
      </c>
      <c r="K11" s="335">
        <f t="shared" si="1"/>
        <v>99.9</v>
      </c>
    </row>
    <row r="12" spans="1:11" s="139" customFormat="1" ht="19.5" customHeight="1">
      <c r="A12" s="159" t="s">
        <v>205</v>
      </c>
      <c r="B12" s="36">
        <v>45416</v>
      </c>
      <c r="C12" s="36">
        <v>7915</v>
      </c>
      <c r="D12" s="271">
        <v>4.6</v>
      </c>
      <c r="E12" s="271">
        <v>98.9</v>
      </c>
      <c r="H12" s="36">
        <v>170382</v>
      </c>
      <c r="I12" s="36">
        <v>8005</v>
      </c>
      <c r="J12" s="335">
        <f t="shared" si="0"/>
        <v>4.6</v>
      </c>
      <c r="K12" s="335">
        <f t="shared" si="1"/>
        <v>98.9</v>
      </c>
    </row>
    <row r="13" spans="1:11" s="139" customFormat="1" ht="19.5" customHeight="1">
      <c r="A13" s="159" t="s">
        <v>206</v>
      </c>
      <c r="B13" s="36">
        <v>18597</v>
      </c>
      <c r="C13" s="36">
        <v>16028</v>
      </c>
      <c r="D13" s="271">
        <v>13.4</v>
      </c>
      <c r="E13" s="271">
        <v>99.5</v>
      </c>
      <c r="H13" s="36">
        <v>120000</v>
      </c>
      <c r="I13" s="36">
        <v>16113</v>
      </c>
      <c r="J13" s="335">
        <f t="shared" si="0"/>
        <v>13.4</v>
      </c>
      <c r="K13" s="335">
        <f t="shared" si="1"/>
        <v>99.5</v>
      </c>
    </row>
    <row r="14" spans="1:11" s="38" customFormat="1" ht="19.5" customHeight="1">
      <c r="A14" s="159" t="s">
        <v>207</v>
      </c>
      <c r="B14" s="36">
        <v>440221</v>
      </c>
      <c r="C14" s="36">
        <v>18355</v>
      </c>
      <c r="D14" s="271">
        <v>13.6</v>
      </c>
      <c r="E14" s="271">
        <v>99.6</v>
      </c>
      <c r="H14" s="36">
        <v>134500</v>
      </c>
      <c r="I14" s="36">
        <v>18425</v>
      </c>
      <c r="J14" s="335">
        <f t="shared" si="0"/>
        <v>13.6</v>
      </c>
      <c r="K14" s="335">
        <f t="shared" si="1"/>
        <v>99.6</v>
      </c>
    </row>
    <row r="15" spans="1:11" s="37" customFormat="1" ht="19.5" customHeight="1">
      <c r="A15" s="157" t="s">
        <v>208</v>
      </c>
      <c r="B15" s="158">
        <f>+B16+B18+B19</f>
        <v>425436</v>
      </c>
      <c r="C15" s="158">
        <f>+C16+C18+C19</f>
        <v>23299</v>
      </c>
      <c r="D15" s="270">
        <v>0.7</v>
      </c>
      <c r="E15" s="270">
        <v>97.3</v>
      </c>
      <c r="H15" s="158">
        <v>3345715</v>
      </c>
      <c r="I15" s="158">
        <v>23935</v>
      </c>
      <c r="J15" s="335">
        <f t="shared" si="0"/>
        <v>0.7</v>
      </c>
      <c r="K15" s="335">
        <f t="shared" si="1"/>
        <v>97.3</v>
      </c>
    </row>
    <row r="16" spans="1:11" s="37" customFormat="1" ht="19.5" customHeight="1">
      <c r="A16" s="159" t="s">
        <v>209</v>
      </c>
      <c r="B16" s="36">
        <v>250556</v>
      </c>
      <c r="C16" s="36">
        <v>9561</v>
      </c>
      <c r="D16" s="271">
        <v>0.4</v>
      </c>
      <c r="E16" s="271">
        <v>96.3</v>
      </c>
      <c r="H16" s="36">
        <v>2611590</v>
      </c>
      <c r="I16" s="36">
        <v>9925</v>
      </c>
      <c r="J16" s="335">
        <f t="shared" si="0"/>
        <v>0.4</v>
      </c>
      <c r="K16" s="335">
        <f t="shared" si="1"/>
        <v>96.3</v>
      </c>
    </row>
    <row r="17" spans="1:11" s="148" customFormat="1" ht="19.5" customHeight="1">
      <c r="A17" s="162" t="s">
        <v>203</v>
      </c>
      <c r="B17" s="161">
        <v>217336</v>
      </c>
      <c r="C17" s="161">
        <v>8566</v>
      </c>
      <c r="D17" s="271">
        <v>0.3</v>
      </c>
      <c r="E17" s="271">
        <v>99</v>
      </c>
      <c r="H17" s="161">
        <v>2450000</v>
      </c>
      <c r="I17" s="161">
        <v>8652</v>
      </c>
      <c r="J17" s="335">
        <f t="shared" si="0"/>
        <v>0.3</v>
      </c>
      <c r="K17" s="335">
        <f t="shared" si="1"/>
        <v>99</v>
      </c>
    </row>
    <row r="18" spans="1:11" s="27" customFormat="1" ht="19.5" customHeight="1">
      <c r="A18" s="159" t="s">
        <v>210</v>
      </c>
      <c r="B18" s="36">
        <v>139440</v>
      </c>
      <c r="C18" s="36">
        <v>6450</v>
      </c>
      <c r="D18" s="271">
        <v>0.9</v>
      </c>
      <c r="E18" s="271">
        <v>97.1</v>
      </c>
      <c r="H18" s="36">
        <v>734125</v>
      </c>
      <c r="I18" s="36">
        <v>6644</v>
      </c>
      <c r="J18" s="335">
        <f t="shared" si="0"/>
        <v>0.9</v>
      </c>
      <c r="K18" s="335">
        <f t="shared" si="1"/>
        <v>97.1</v>
      </c>
    </row>
    <row r="19" spans="1:11" ht="19.5" customHeight="1">
      <c r="A19" s="159" t="s">
        <v>207</v>
      </c>
      <c r="B19" s="36">
        <v>35440</v>
      </c>
      <c r="C19" s="36">
        <v>7288</v>
      </c>
      <c r="D19" s="177">
        <v>0</v>
      </c>
      <c r="E19" s="271">
        <v>98.9</v>
      </c>
      <c r="H19" s="36"/>
      <c r="I19" s="36">
        <v>7366</v>
      </c>
      <c r="J19" s="177">
        <v>0</v>
      </c>
      <c r="K19" s="335">
        <f t="shared" si="1"/>
        <v>98.9</v>
      </c>
    </row>
    <row r="20" spans="1:11" ht="19.5" customHeight="1">
      <c r="A20" s="157" t="s">
        <v>211</v>
      </c>
      <c r="B20" s="158">
        <f>+B21+B23+B24</f>
        <v>66408</v>
      </c>
      <c r="C20" s="158">
        <f>+C21+C23+C24</f>
        <v>16750</v>
      </c>
      <c r="D20" s="177">
        <v>0</v>
      </c>
      <c r="E20" s="270">
        <v>99</v>
      </c>
      <c r="H20" s="158"/>
      <c r="I20" s="158">
        <v>16913</v>
      </c>
      <c r="J20" s="177">
        <v>0</v>
      </c>
      <c r="K20" s="335">
        <f t="shared" si="1"/>
        <v>99</v>
      </c>
    </row>
    <row r="21" spans="1:11" ht="19.5" customHeight="1">
      <c r="A21" s="159" t="s">
        <v>212</v>
      </c>
      <c r="B21" s="36">
        <v>26881</v>
      </c>
      <c r="C21" s="36">
        <v>5587</v>
      </c>
      <c r="D21" s="177">
        <v>0</v>
      </c>
      <c r="E21" s="271">
        <v>98.8</v>
      </c>
      <c r="H21" s="36"/>
      <c r="I21" s="36">
        <v>5655</v>
      </c>
      <c r="J21" s="177">
        <v>0</v>
      </c>
      <c r="K21" s="335">
        <f t="shared" si="1"/>
        <v>98.8</v>
      </c>
    </row>
    <row r="22" spans="1:11" s="163" customFormat="1" ht="19.5" customHeight="1">
      <c r="A22" s="162" t="s">
        <v>203</v>
      </c>
      <c r="B22" s="161">
        <v>21805</v>
      </c>
      <c r="C22" s="161">
        <v>5494</v>
      </c>
      <c r="D22" s="177">
        <v>0</v>
      </c>
      <c r="E22" s="271">
        <v>99.1</v>
      </c>
      <c r="H22" s="161"/>
      <c r="I22" s="161">
        <v>5545</v>
      </c>
      <c r="J22" s="177">
        <v>0</v>
      </c>
      <c r="K22" s="335">
        <f t="shared" si="1"/>
        <v>99.1</v>
      </c>
    </row>
    <row r="23" spans="1:11" ht="19.5" customHeight="1">
      <c r="A23" s="159" t="s">
        <v>213</v>
      </c>
      <c r="B23" s="36">
        <v>8866</v>
      </c>
      <c r="C23" s="36">
        <v>5865</v>
      </c>
      <c r="D23" s="177">
        <v>0</v>
      </c>
      <c r="E23" s="271">
        <v>99</v>
      </c>
      <c r="H23" s="36"/>
      <c r="I23" s="36">
        <v>5922</v>
      </c>
      <c r="J23" s="177">
        <v>0</v>
      </c>
      <c r="K23" s="335">
        <f t="shared" si="1"/>
        <v>99</v>
      </c>
    </row>
    <row r="24" spans="1:11" ht="19.5" customHeight="1">
      <c r="A24" s="159" t="s">
        <v>207</v>
      </c>
      <c r="B24" s="36">
        <v>30661</v>
      </c>
      <c r="C24" s="36">
        <v>5298</v>
      </c>
      <c r="D24" s="177">
        <v>0</v>
      </c>
      <c r="E24" s="271">
        <v>99.3</v>
      </c>
      <c r="H24" s="36"/>
      <c r="I24" s="36">
        <v>5336</v>
      </c>
      <c r="J24" s="177">
        <v>0</v>
      </c>
      <c r="K24" s="335">
        <f t="shared" si="1"/>
        <v>99.3</v>
      </c>
    </row>
  </sheetData>
  <sheetProtection/>
  <mergeCells count="2">
    <mergeCell ref="A1:E1"/>
    <mergeCell ref="D3:E4"/>
  </mergeCells>
  <printOptions horizontalCentered="1"/>
  <pageMargins left="0.3937007874015748" right="0.11811023622047245" top="0.5118110236220472" bottom="0.51181102362204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1">
      <selection activeCell="G7" sqref="G7"/>
    </sheetView>
  </sheetViews>
  <sheetFormatPr defaultColWidth="9.140625" defaultRowHeight="12.75"/>
  <cols>
    <col min="1" max="1" width="34.57421875" style="3" customWidth="1"/>
    <col min="2" max="2" width="18.421875" style="3" customWidth="1"/>
    <col min="3" max="4" width="17.57421875" style="3" customWidth="1"/>
    <col min="5" max="16384" width="9.140625" style="3" customWidth="1"/>
  </cols>
  <sheetData>
    <row r="1" spans="1:4" ht="42.75" customHeight="1">
      <c r="A1" s="362" t="s">
        <v>234</v>
      </c>
      <c r="B1" s="362"/>
      <c r="C1" s="362"/>
      <c r="D1" s="362"/>
    </row>
    <row r="2" spans="1:4" ht="20.25" customHeight="1" thickBot="1">
      <c r="A2" s="97"/>
      <c r="B2" s="98"/>
      <c r="C2" s="363" t="s">
        <v>188</v>
      </c>
      <c r="D2" s="363"/>
    </row>
    <row r="3" spans="1:4" ht="54.75" customHeight="1">
      <c r="A3" s="364"/>
      <c r="B3" s="366" t="s">
        <v>275</v>
      </c>
      <c r="C3" s="368" t="s">
        <v>276</v>
      </c>
      <c r="D3" s="368"/>
    </row>
    <row r="4" spans="1:4" ht="45" customHeight="1">
      <c r="A4" s="365"/>
      <c r="B4" s="367"/>
      <c r="C4" s="200" t="s">
        <v>277</v>
      </c>
      <c r="D4" s="200" t="s">
        <v>236</v>
      </c>
    </row>
    <row r="5" spans="1:4" ht="22.5" customHeight="1">
      <c r="A5" s="102" t="s">
        <v>143</v>
      </c>
      <c r="B5" s="273">
        <v>91950</v>
      </c>
      <c r="C5" s="309">
        <v>101.2</v>
      </c>
      <c r="D5" s="310">
        <v>112.1</v>
      </c>
    </row>
    <row r="6" spans="1:4" ht="22.5" customHeight="1">
      <c r="A6" s="102" t="s">
        <v>144</v>
      </c>
      <c r="B6" s="201">
        <v>97100</v>
      </c>
      <c r="C6" s="311">
        <v>101.1</v>
      </c>
      <c r="D6" s="310">
        <v>105.1</v>
      </c>
    </row>
    <row r="7" spans="1:4" ht="22.5" customHeight="1">
      <c r="A7" s="102" t="s">
        <v>237</v>
      </c>
      <c r="B7" s="199">
        <v>0.39</v>
      </c>
      <c r="C7" s="274" t="s">
        <v>80</v>
      </c>
      <c r="D7" s="274" t="s">
        <v>80</v>
      </c>
    </row>
    <row r="8" ht="19.5" customHeight="1">
      <c r="D8" s="275"/>
    </row>
    <row r="9" ht="19.5" customHeight="1">
      <c r="D9" s="275"/>
    </row>
    <row r="10" ht="19.5" customHeight="1">
      <c r="D10" s="275"/>
    </row>
    <row r="11" ht="19.5" customHeight="1">
      <c r="D11" s="275"/>
    </row>
    <row r="12" ht="19.5" customHeight="1">
      <c r="D12" s="275"/>
    </row>
    <row r="13" ht="19.5" customHeight="1">
      <c r="D13" s="275"/>
    </row>
    <row r="14" ht="19.5" customHeight="1">
      <c r="D14" s="275"/>
    </row>
    <row r="15" ht="12.75">
      <c r="D15" s="275"/>
    </row>
    <row r="16" ht="12.75">
      <c r="D16" s="275"/>
    </row>
    <row r="17" ht="12.75">
      <c r="D17" s="275"/>
    </row>
    <row r="20" ht="12.75">
      <c r="D20" s="275"/>
    </row>
    <row r="21" ht="12.75">
      <c r="D21" s="275"/>
    </row>
    <row r="22" ht="12.75">
      <c r="D22" s="275"/>
    </row>
    <row r="23" ht="12.75">
      <c r="D23" s="275"/>
    </row>
    <row r="24" ht="12.75">
      <c r="D24" s="276"/>
    </row>
    <row r="25" ht="12.75">
      <c r="D25" s="275"/>
    </row>
    <row r="26" ht="12.75">
      <c r="D26" s="275"/>
    </row>
    <row r="27" ht="12.75">
      <c r="D27" s="275"/>
    </row>
    <row r="28" ht="12.75">
      <c r="D28" s="276"/>
    </row>
  </sheetData>
  <sheetProtection/>
  <mergeCells count="5">
    <mergeCell ref="A1:D1"/>
    <mergeCell ref="C2:D2"/>
    <mergeCell ref="A3:A4"/>
    <mergeCell ref="B3:B4"/>
    <mergeCell ref="C3:D3"/>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8"/>
  <sheetViews>
    <sheetView zoomScalePageLayoutView="0" workbookViewId="0" topLeftCell="A1">
      <selection activeCell="I1" sqref="I1:K16384"/>
    </sheetView>
  </sheetViews>
  <sheetFormatPr defaultColWidth="9.140625" defaultRowHeight="12.75"/>
  <cols>
    <col min="1" max="1" width="31.8515625" style="51" customWidth="1"/>
    <col min="2" max="2" width="12.00390625" style="32" customWidth="1"/>
    <col min="3" max="3" width="10.7109375" style="51" bestFit="1" customWidth="1"/>
    <col min="4" max="4" width="10.140625" style="51" customWidth="1"/>
    <col min="5" max="5" width="0.71875" style="51" customWidth="1"/>
    <col min="6" max="7" width="10.8515625" style="51" customWidth="1"/>
    <col min="8" max="8" width="9.140625" style="51" customWidth="1"/>
    <col min="9" max="9" width="0" style="51" hidden="1" customWidth="1"/>
    <col min="10" max="10" width="12.8515625" style="51" hidden="1" customWidth="1"/>
    <col min="11" max="11" width="0" style="51" hidden="1" customWidth="1"/>
    <col min="12" max="16384" width="9.140625" style="51" customWidth="1"/>
  </cols>
  <sheetData>
    <row r="1" spans="1:7" s="32" customFormat="1" ht="45.75" customHeight="1">
      <c r="A1" s="358" t="s">
        <v>278</v>
      </c>
      <c r="B1" s="358"/>
      <c r="C1" s="358"/>
      <c r="D1" s="358"/>
      <c r="E1" s="358"/>
      <c r="F1" s="358"/>
      <c r="G1" s="358"/>
    </row>
    <row r="2" spans="1:7" s="32" customFormat="1" ht="25.5" customHeight="1" thickBot="1">
      <c r="A2" s="39"/>
      <c r="B2" s="39"/>
      <c r="C2" s="39"/>
      <c r="D2" s="369" t="s">
        <v>189</v>
      </c>
      <c r="E2" s="369"/>
      <c r="F2" s="369"/>
      <c r="G2" s="369"/>
    </row>
    <row r="3" spans="1:7" s="32" customFormat="1" ht="79.5" customHeight="1">
      <c r="A3" s="31"/>
      <c r="B3" s="370" t="s">
        <v>279</v>
      </c>
      <c r="C3" s="372" t="s">
        <v>280</v>
      </c>
      <c r="D3" s="372"/>
      <c r="E3" s="210"/>
      <c r="F3" s="373" t="s">
        <v>281</v>
      </c>
      <c r="G3" s="373"/>
    </row>
    <row r="4" spans="1:7" s="32" customFormat="1" ht="51.75" customHeight="1">
      <c r="A4" s="31"/>
      <c r="B4" s="371"/>
      <c r="C4" s="28" t="s">
        <v>71</v>
      </c>
      <c r="D4" s="28" t="s">
        <v>245</v>
      </c>
      <c r="E4" s="28"/>
      <c r="F4" s="29" t="s">
        <v>78</v>
      </c>
      <c r="G4" s="29" t="s">
        <v>282</v>
      </c>
    </row>
    <row r="5" spans="1:11" s="43" customFormat="1" ht="33" customHeight="1">
      <c r="A5" s="40" t="s">
        <v>1</v>
      </c>
      <c r="B5" s="41">
        <f>SUM(B14:B17)</f>
        <v>8566054.3</v>
      </c>
      <c r="C5" s="41">
        <f>SUM(C14:C17)</f>
        <v>9223799.3</v>
      </c>
      <c r="D5" s="41">
        <v>100</v>
      </c>
      <c r="E5" s="44"/>
      <c r="F5" s="42">
        <f>C5/B5*100</f>
        <v>107.67850607717955</v>
      </c>
      <c r="G5" s="42">
        <v>109.9</v>
      </c>
      <c r="J5" s="345">
        <f>J14+J15+J16+J17</f>
        <v>8389982.490422036</v>
      </c>
      <c r="K5" s="43">
        <f>ROUND(C5/J5*100,2)</f>
        <v>109.94</v>
      </c>
    </row>
    <row r="6" spans="1:7" s="43" customFormat="1" ht="24.75" customHeight="1" hidden="1">
      <c r="A6" s="40" t="s">
        <v>20</v>
      </c>
      <c r="B6" s="41"/>
      <c r="C6" s="41"/>
      <c r="D6" s="41"/>
      <c r="E6" s="44"/>
      <c r="F6" s="45"/>
      <c r="G6" s="46"/>
    </row>
    <row r="7" spans="1:7" ht="24.75" customHeight="1" hidden="1">
      <c r="A7" s="47" t="s">
        <v>21</v>
      </c>
      <c r="B7" s="48"/>
      <c r="C7" s="48"/>
      <c r="D7" s="48"/>
      <c r="E7" s="141"/>
      <c r="F7" s="45"/>
      <c r="G7" s="49"/>
    </row>
    <row r="8" spans="1:12" ht="24.75" customHeight="1" hidden="1">
      <c r="A8" s="47" t="s">
        <v>22</v>
      </c>
      <c r="B8" s="48">
        <f>B9+B10+B11</f>
        <v>0</v>
      </c>
      <c r="C8" s="48">
        <f>C9+C10+C11</f>
        <v>0</v>
      </c>
      <c r="D8" s="48"/>
      <c r="E8" s="141"/>
      <c r="F8" s="180"/>
      <c r="G8" s="180"/>
      <c r="I8" s="192"/>
      <c r="L8" s="192"/>
    </row>
    <row r="9" spans="1:7" ht="24.75" customHeight="1" hidden="1">
      <c r="A9" s="47" t="s">
        <v>23</v>
      </c>
      <c r="B9" s="48"/>
      <c r="C9" s="48"/>
      <c r="D9" s="48"/>
      <c r="E9" s="141"/>
      <c r="F9" s="45"/>
      <c r="G9" s="49"/>
    </row>
    <row r="10" spans="1:7" ht="24.75" customHeight="1" hidden="1">
      <c r="A10" s="47" t="s">
        <v>25</v>
      </c>
      <c r="B10" s="48"/>
      <c r="C10" s="48"/>
      <c r="D10" s="48"/>
      <c r="E10" s="141"/>
      <c r="F10" s="45"/>
      <c r="G10" s="49"/>
    </row>
    <row r="11" spans="1:7" ht="24.75" customHeight="1" hidden="1">
      <c r="A11" s="47" t="s">
        <v>24</v>
      </c>
      <c r="B11" s="48"/>
      <c r="C11" s="48"/>
      <c r="D11" s="48"/>
      <c r="E11" s="141"/>
      <c r="F11" s="45"/>
      <c r="G11" s="49"/>
    </row>
    <row r="12" spans="1:7" ht="24.75" customHeight="1" hidden="1">
      <c r="A12" s="47" t="s">
        <v>26</v>
      </c>
      <c r="B12" s="48"/>
      <c r="C12" s="48"/>
      <c r="D12" s="48"/>
      <c r="E12" s="141"/>
      <c r="F12" s="45"/>
      <c r="G12" s="49"/>
    </row>
    <row r="13" spans="1:7" s="43" customFormat="1" ht="24.75" customHeight="1">
      <c r="A13" s="5" t="s">
        <v>16</v>
      </c>
      <c r="B13" s="41"/>
      <c r="C13" s="41"/>
      <c r="D13" s="41"/>
      <c r="E13" s="44"/>
      <c r="F13" s="48"/>
      <c r="G13" s="52"/>
    </row>
    <row r="14" spans="1:10" s="53" customFormat="1" ht="24.75" customHeight="1">
      <c r="A14" s="6" t="s">
        <v>27</v>
      </c>
      <c r="B14" s="48">
        <f>'8. Tổng mức bl'!B5</f>
        <v>6991260.3</v>
      </c>
      <c r="C14" s="48">
        <f>'8. Tổng mức bl'!C5</f>
        <v>7512146.3</v>
      </c>
      <c r="D14" s="48">
        <f>ROUND(C14/$C$5*100,1)</f>
        <v>81.4</v>
      </c>
      <c r="E14" s="141"/>
      <c r="F14" s="45">
        <f>C14/B14*100</f>
        <v>107.45053077196968</v>
      </c>
      <c r="G14" s="49">
        <f>'8. Tổng mức bl'!G5</f>
        <v>108.5</v>
      </c>
      <c r="I14" s="53">
        <f>G14/100</f>
        <v>1.085</v>
      </c>
      <c r="J14" s="53">
        <f>C14/I14</f>
        <v>6923637.142857143</v>
      </c>
    </row>
    <row r="15" spans="1:10" ht="24.75" customHeight="1">
      <c r="A15" s="6" t="s">
        <v>67</v>
      </c>
      <c r="B15" s="48">
        <f>'9. Luu tru an uong'!B7</f>
        <v>1145612</v>
      </c>
      <c r="C15" s="48">
        <f>'9. Luu tru an uong'!C7</f>
        <v>1269663</v>
      </c>
      <c r="D15" s="48">
        <f>ROUND(C15/$C$5*100,1)</f>
        <v>13.8</v>
      </c>
      <c r="E15" s="141"/>
      <c r="F15" s="45">
        <f>C15/B15*100</f>
        <v>110.8283607364448</v>
      </c>
      <c r="G15" s="49">
        <f>'9. Luu tru an uong'!E7</f>
        <v>116.6</v>
      </c>
      <c r="I15" s="53">
        <f>G15/100</f>
        <v>1.166</v>
      </c>
      <c r="J15" s="53">
        <f>C15/I15</f>
        <v>1088904.8027444254</v>
      </c>
    </row>
    <row r="16" spans="1:10" ht="24.75" customHeight="1">
      <c r="A16" s="6" t="s">
        <v>79</v>
      </c>
      <c r="B16" s="48">
        <f>'9. Luu tru an uong'!B10</f>
        <v>9241</v>
      </c>
      <c r="C16" s="48">
        <f>'9. Luu tru an uong'!C10</f>
        <v>10360</v>
      </c>
      <c r="D16" s="48">
        <f>ROUND(C16/$C$5*100,1)</f>
        <v>0.1</v>
      </c>
      <c r="E16" s="141"/>
      <c r="F16" s="45">
        <f>C16/B16*100</f>
        <v>112.10907910399308</v>
      </c>
      <c r="G16" s="49">
        <f>'9. Luu tru an uong'!E10</f>
        <v>193.8</v>
      </c>
      <c r="I16" s="53">
        <f>G16/100</f>
        <v>1.9380000000000002</v>
      </c>
      <c r="J16" s="53">
        <f>C16/I16</f>
        <v>5345.717234262125</v>
      </c>
    </row>
    <row r="17" spans="1:10" ht="24.75" customHeight="1">
      <c r="A17" s="6" t="s">
        <v>28</v>
      </c>
      <c r="B17" s="48">
        <f>'9. Luu tru an uong'!B11</f>
        <v>419941</v>
      </c>
      <c r="C17" s="54">
        <f>'9. Luu tru an uong'!C11</f>
        <v>431630</v>
      </c>
      <c r="D17" s="48">
        <f>D5-D14-D15-D16</f>
        <v>4.699999999999994</v>
      </c>
      <c r="E17" s="142"/>
      <c r="F17" s="45">
        <f>C17/B17*100</f>
        <v>102.78348625164011</v>
      </c>
      <c r="G17" s="49">
        <f>'9. Luu tru an uong'!E11</f>
        <v>116</v>
      </c>
      <c r="I17" s="53">
        <f>G17/100</f>
        <v>1.16</v>
      </c>
      <c r="J17" s="53">
        <f>C17/I17</f>
        <v>372094.8275862069</v>
      </c>
    </row>
    <row r="18" spans="1:7" ht="19.5" customHeight="1">
      <c r="A18" s="6"/>
      <c r="B18" s="55"/>
      <c r="C18" s="56"/>
      <c r="D18" s="56"/>
      <c r="E18" s="56"/>
      <c r="F18" s="57"/>
      <c r="G18" s="58"/>
    </row>
    <row r="19" spans="1:7" s="43" customFormat="1" ht="19.5" customHeight="1">
      <c r="A19" s="47"/>
      <c r="B19" s="189"/>
      <c r="C19" s="189"/>
      <c r="D19" s="189"/>
      <c r="E19" s="189"/>
      <c r="F19" s="59"/>
      <c r="G19" s="59"/>
    </row>
    <row r="20" s="3" customFormat="1" ht="21" customHeight="1">
      <c r="D20" s="275"/>
    </row>
    <row r="21" spans="1:7" s="60" customFormat="1" ht="19.5" customHeight="1">
      <c r="A21" s="47"/>
      <c r="B21" s="54"/>
      <c r="C21" s="48"/>
      <c r="D21" s="277"/>
      <c r="E21" s="48"/>
      <c r="F21" s="50"/>
      <c r="G21" s="50"/>
    </row>
    <row r="22" spans="1:7" s="60" customFormat="1" ht="19.5" customHeight="1">
      <c r="A22" s="47"/>
      <c r="B22" s="54"/>
      <c r="C22" s="48"/>
      <c r="D22" s="277"/>
      <c r="E22" s="48"/>
      <c r="F22" s="50"/>
      <c r="G22" s="50"/>
    </row>
    <row r="23" spans="1:7" s="60" customFormat="1" ht="19.5" customHeight="1">
      <c r="A23" s="47"/>
      <c r="B23" s="54"/>
      <c r="C23" s="48"/>
      <c r="D23" s="277"/>
      <c r="E23" s="48"/>
      <c r="F23" s="50"/>
      <c r="G23" s="50"/>
    </row>
    <row r="24" spans="1:7" s="60" customFormat="1" ht="19.5" customHeight="1">
      <c r="A24" s="47"/>
      <c r="B24" s="54"/>
      <c r="C24" s="48"/>
      <c r="D24" s="278"/>
      <c r="E24" s="48"/>
      <c r="F24" s="50"/>
      <c r="G24" s="50"/>
    </row>
    <row r="25" spans="1:7" ht="19.5" customHeight="1">
      <c r="A25" s="47"/>
      <c r="B25" s="54"/>
      <c r="C25" s="48"/>
      <c r="D25" s="277"/>
      <c r="E25" s="48"/>
      <c r="F25" s="50"/>
      <c r="G25" s="50"/>
    </row>
    <row r="26" ht="12.75">
      <c r="D26" s="279"/>
    </row>
    <row r="27" ht="12.75">
      <c r="D27" s="279"/>
    </row>
    <row r="28" ht="12.75">
      <c r="D28" s="280"/>
    </row>
  </sheetData>
  <sheetProtection/>
  <mergeCells count="5">
    <mergeCell ref="A1:G1"/>
    <mergeCell ref="D2:G2"/>
    <mergeCell ref="B3:B4"/>
    <mergeCell ref="C3:D3"/>
    <mergeCell ref="F3:G3"/>
  </mergeCells>
  <printOptions horizontalCentered="1"/>
  <pageMargins left="0.75" right="0.3" top="0.5" bottom="0.5"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O8" sqref="O8"/>
    </sheetView>
  </sheetViews>
  <sheetFormatPr defaultColWidth="9.140625" defaultRowHeight="12.75"/>
  <cols>
    <col min="1" max="1" width="41.57421875" style="9" customWidth="1"/>
    <col min="2" max="2" width="10.7109375" style="8" customWidth="1"/>
    <col min="3" max="3" width="10.7109375" style="9" customWidth="1"/>
    <col min="4" max="4" width="12.140625" style="9" customWidth="1"/>
    <col min="5" max="5" width="0.71875" style="9" customWidth="1"/>
    <col min="6" max="7" width="12.57421875" style="9" customWidth="1"/>
    <col min="8" max="8" width="9.140625" style="9" customWidth="1"/>
    <col min="9" max="12" width="0" style="9" hidden="1" customWidth="1"/>
    <col min="13" max="16384" width="9.140625" style="9" customWidth="1"/>
  </cols>
  <sheetData>
    <row r="1" spans="1:4" s="8" customFormat="1" ht="39.75" customHeight="1">
      <c r="A1" s="374" t="s">
        <v>283</v>
      </c>
      <c r="B1" s="374"/>
      <c r="C1" s="374"/>
      <c r="D1" s="374"/>
    </row>
    <row r="2" spans="1:7" s="8" customFormat="1" ht="21" customHeight="1" thickBot="1">
      <c r="A2" s="211"/>
      <c r="B2" s="211"/>
      <c r="C2" s="211"/>
      <c r="D2" s="211"/>
      <c r="E2" s="211"/>
      <c r="F2" s="211"/>
      <c r="G2" s="73" t="s">
        <v>187</v>
      </c>
    </row>
    <row r="3" spans="1:7" s="8" customFormat="1" ht="40.5" customHeight="1">
      <c r="A3" s="212"/>
      <c r="B3" s="375" t="s">
        <v>284</v>
      </c>
      <c r="C3" s="377" t="s">
        <v>285</v>
      </c>
      <c r="D3" s="377"/>
      <c r="E3" s="213"/>
      <c r="F3" s="378" t="s">
        <v>286</v>
      </c>
      <c r="G3" s="378"/>
    </row>
    <row r="4" spans="1:7" s="8" customFormat="1" ht="33.75" customHeight="1">
      <c r="A4" s="214"/>
      <c r="B4" s="376"/>
      <c r="C4" s="216" t="s">
        <v>71</v>
      </c>
      <c r="D4" s="215" t="s">
        <v>245</v>
      </c>
      <c r="E4" s="215"/>
      <c r="F4" s="215" t="s">
        <v>287</v>
      </c>
      <c r="G4" s="29" t="s">
        <v>282</v>
      </c>
    </row>
    <row r="5" spans="1:12" s="8" customFormat="1" ht="22.5" customHeight="1">
      <c r="A5" s="217" t="s">
        <v>1</v>
      </c>
      <c r="B5" s="325">
        <f>SUM(B6:B17)</f>
        <v>6991260.3</v>
      </c>
      <c r="C5" s="325">
        <f>SUM(C6:C17)</f>
        <v>7512146.3</v>
      </c>
      <c r="D5" s="218">
        <f>C5/$C$5*100</f>
        <v>100</v>
      </c>
      <c r="E5" s="218"/>
      <c r="F5" s="219">
        <f aca="true" t="shared" si="0" ref="F5:F17">C5/B5*100</f>
        <v>107.45053077196968</v>
      </c>
      <c r="G5" s="219">
        <v>108.5</v>
      </c>
      <c r="I5" s="8">
        <v>6991260.3</v>
      </c>
      <c r="J5" s="8">
        <v>7512146.3</v>
      </c>
      <c r="K5" s="8">
        <v>107.5</v>
      </c>
      <c r="L5" s="8">
        <v>108.5</v>
      </c>
    </row>
    <row r="6" spans="1:15" s="10" customFormat="1" ht="30" customHeight="1">
      <c r="A6" s="6" t="s">
        <v>81</v>
      </c>
      <c r="B6" s="326">
        <v>3221244.6</v>
      </c>
      <c r="C6" s="327">
        <v>3569524.6</v>
      </c>
      <c r="D6" s="220">
        <f>ROUND(C6/$C$5*100,1)</f>
        <v>47.5</v>
      </c>
      <c r="E6" s="220"/>
      <c r="F6" s="221">
        <f t="shared" si="0"/>
        <v>110.81197000687251</v>
      </c>
      <c r="G6" s="221">
        <v>105.7</v>
      </c>
      <c r="I6" s="10">
        <v>3221244.6</v>
      </c>
      <c r="J6" s="10">
        <v>3569524.6</v>
      </c>
      <c r="K6" s="10">
        <v>110.8</v>
      </c>
      <c r="L6" s="10">
        <v>105.7</v>
      </c>
      <c r="O6" s="347"/>
    </row>
    <row r="7" spans="1:15" s="10" customFormat="1" ht="20.25" customHeight="1">
      <c r="A7" s="6" t="s">
        <v>82</v>
      </c>
      <c r="B7" s="326">
        <v>368608.2</v>
      </c>
      <c r="C7" s="327">
        <v>388338.2</v>
      </c>
      <c r="D7" s="220">
        <f aca="true" t="shared" si="1" ref="D7:D17">ROUND(C7/$C$5*100,1)</f>
        <v>5.2</v>
      </c>
      <c r="E7" s="220"/>
      <c r="F7" s="221">
        <f t="shared" si="0"/>
        <v>105.35256676330043</v>
      </c>
      <c r="G7" s="221">
        <v>104.9</v>
      </c>
      <c r="I7" s="10">
        <v>368608.2</v>
      </c>
      <c r="J7" s="10">
        <v>388338.2</v>
      </c>
      <c r="K7" s="10">
        <v>105.4</v>
      </c>
      <c r="L7" s="10">
        <v>104.9</v>
      </c>
      <c r="O7" s="347"/>
    </row>
    <row r="8" spans="1:15" s="63" customFormat="1" ht="21" customHeight="1">
      <c r="A8" s="6" t="s">
        <v>83</v>
      </c>
      <c r="B8" s="326">
        <v>822226.8</v>
      </c>
      <c r="C8" s="327">
        <v>869806.8</v>
      </c>
      <c r="D8" s="220">
        <f t="shared" si="1"/>
        <v>11.6</v>
      </c>
      <c r="E8" s="220"/>
      <c r="F8" s="221">
        <f t="shared" si="0"/>
        <v>105.7867245387769</v>
      </c>
      <c r="G8" s="221">
        <v>105.9</v>
      </c>
      <c r="I8" s="63">
        <v>822226.8</v>
      </c>
      <c r="J8" s="63">
        <v>869806.8</v>
      </c>
      <c r="K8" s="63">
        <v>105.8</v>
      </c>
      <c r="L8" s="63">
        <v>105.9</v>
      </c>
      <c r="O8" s="347"/>
    </row>
    <row r="9" spans="1:15" ht="21" customHeight="1">
      <c r="A9" s="6" t="s">
        <v>84</v>
      </c>
      <c r="B9" s="326">
        <v>66785.2</v>
      </c>
      <c r="C9" s="327">
        <v>65569.6</v>
      </c>
      <c r="D9" s="220">
        <f t="shared" si="1"/>
        <v>0.9</v>
      </c>
      <c r="E9" s="220"/>
      <c r="F9" s="221">
        <f t="shared" si="0"/>
        <v>98.17983625114547</v>
      </c>
      <c r="G9" s="221">
        <v>97.8</v>
      </c>
      <c r="I9" s="9">
        <v>66785.2</v>
      </c>
      <c r="J9" s="9">
        <v>65569.6</v>
      </c>
      <c r="K9" s="9">
        <v>98.2</v>
      </c>
      <c r="L9" s="9">
        <v>97.8</v>
      </c>
      <c r="O9" s="347"/>
    </row>
    <row r="10" spans="1:15" ht="21" customHeight="1">
      <c r="A10" s="6" t="s">
        <v>85</v>
      </c>
      <c r="B10" s="326">
        <v>562203.8</v>
      </c>
      <c r="C10" s="327">
        <v>554903.8</v>
      </c>
      <c r="D10" s="220">
        <f t="shared" si="1"/>
        <v>7.4</v>
      </c>
      <c r="E10" s="220"/>
      <c r="F10" s="221">
        <f t="shared" si="0"/>
        <v>98.70153848124114</v>
      </c>
      <c r="G10" s="221">
        <v>118</v>
      </c>
      <c r="I10" s="9">
        <v>562203.8</v>
      </c>
      <c r="J10" s="9">
        <v>554903.8</v>
      </c>
      <c r="K10" s="9">
        <v>98.7</v>
      </c>
      <c r="L10" s="9">
        <v>118</v>
      </c>
      <c r="O10" s="347"/>
    </row>
    <row r="11" spans="1:15" ht="21" customHeight="1">
      <c r="A11" s="6" t="s">
        <v>86</v>
      </c>
      <c r="B11" s="326">
        <v>30223.3</v>
      </c>
      <c r="C11" s="327">
        <v>28285.5</v>
      </c>
      <c r="D11" s="220">
        <f t="shared" si="1"/>
        <v>0.4</v>
      </c>
      <c r="E11" s="220"/>
      <c r="F11" s="221">
        <f t="shared" si="0"/>
        <v>93.58839041401833</v>
      </c>
      <c r="G11" s="221">
        <v>139.8</v>
      </c>
      <c r="I11" s="9">
        <v>30223.3</v>
      </c>
      <c r="J11" s="9">
        <v>28285.5</v>
      </c>
      <c r="K11" s="9">
        <v>93.6</v>
      </c>
      <c r="L11" s="9">
        <v>139.8</v>
      </c>
      <c r="O11" s="347"/>
    </row>
    <row r="12" spans="1:15" s="10" customFormat="1" ht="21" customHeight="1">
      <c r="A12" s="6" t="s">
        <v>87</v>
      </c>
      <c r="B12" s="326">
        <v>188592.5</v>
      </c>
      <c r="C12" s="327">
        <v>196561.8</v>
      </c>
      <c r="D12" s="220">
        <f t="shared" si="1"/>
        <v>2.6</v>
      </c>
      <c r="E12" s="220"/>
      <c r="F12" s="221">
        <f t="shared" si="0"/>
        <v>104.22567175258826</v>
      </c>
      <c r="G12" s="221">
        <v>106.1</v>
      </c>
      <c r="I12" s="10">
        <v>188592.5</v>
      </c>
      <c r="J12" s="10">
        <v>196561.8</v>
      </c>
      <c r="K12" s="10">
        <v>104.2</v>
      </c>
      <c r="L12" s="10">
        <v>106.1</v>
      </c>
      <c r="O12" s="347"/>
    </row>
    <row r="13" spans="1:15" s="64" customFormat="1" ht="21" customHeight="1">
      <c r="A13" s="6" t="s">
        <v>88</v>
      </c>
      <c r="B13" s="326">
        <v>1063521.8</v>
      </c>
      <c r="C13" s="327">
        <v>1140035.8</v>
      </c>
      <c r="D13" s="220">
        <f t="shared" si="1"/>
        <v>15.2</v>
      </c>
      <c r="E13" s="220"/>
      <c r="F13" s="221">
        <f t="shared" si="0"/>
        <v>107.19439883601822</v>
      </c>
      <c r="G13" s="221">
        <v>118.6</v>
      </c>
      <c r="I13" s="64">
        <v>1063521.8</v>
      </c>
      <c r="J13" s="64">
        <v>1140035.8</v>
      </c>
      <c r="K13" s="64">
        <v>107.2</v>
      </c>
      <c r="L13" s="64">
        <v>118.6</v>
      </c>
      <c r="O13" s="347"/>
    </row>
    <row r="14" spans="1:15" s="64" customFormat="1" ht="21" customHeight="1">
      <c r="A14" s="6" t="s">
        <v>89</v>
      </c>
      <c r="B14" s="326">
        <v>168335.6</v>
      </c>
      <c r="C14" s="327">
        <v>176653.3</v>
      </c>
      <c r="D14" s="220">
        <v>2.3</v>
      </c>
      <c r="E14" s="220"/>
      <c r="F14" s="221">
        <f t="shared" si="0"/>
        <v>104.94114138661101</v>
      </c>
      <c r="G14" s="221">
        <v>113</v>
      </c>
      <c r="I14" s="64">
        <v>168335.6</v>
      </c>
      <c r="J14" s="64">
        <v>176653.3</v>
      </c>
      <c r="K14" s="64">
        <v>104.9</v>
      </c>
      <c r="L14" s="64">
        <v>113</v>
      </c>
      <c r="O14" s="347"/>
    </row>
    <row r="15" spans="1:15" s="64" customFormat="1" ht="21" customHeight="1">
      <c r="A15" s="6" t="s">
        <v>90</v>
      </c>
      <c r="B15" s="326">
        <v>131231.2</v>
      </c>
      <c r="C15" s="327">
        <v>134353.7</v>
      </c>
      <c r="D15" s="220">
        <f t="shared" si="1"/>
        <v>1.8</v>
      </c>
      <c r="E15" s="220"/>
      <c r="F15" s="221">
        <f t="shared" si="0"/>
        <v>102.37938843811531</v>
      </c>
      <c r="G15" s="221">
        <v>103.1</v>
      </c>
      <c r="I15" s="64">
        <v>131231.2</v>
      </c>
      <c r="J15" s="64">
        <v>134353.7</v>
      </c>
      <c r="K15" s="64">
        <v>102.4</v>
      </c>
      <c r="L15" s="64">
        <v>103.1</v>
      </c>
      <c r="O15" s="347"/>
    </row>
    <row r="16" spans="1:15" s="64" customFormat="1" ht="21" customHeight="1">
      <c r="A16" s="6" t="s">
        <v>91</v>
      </c>
      <c r="B16" s="326">
        <v>258066.2</v>
      </c>
      <c r="C16" s="327">
        <v>272260.9</v>
      </c>
      <c r="D16" s="220">
        <f t="shared" si="1"/>
        <v>3.6</v>
      </c>
      <c r="E16" s="220"/>
      <c r="F16" s="221">
        <f t="shared" si="0"/>
        <v>105.50041035982241</v>
      </c>
      <c r="G16" s="221">
        <v>106.9</v>
      </c>
      <c r="I16" s="64">
        <v>258066.2</v>
      </c>
      <c r="J16" s="64">
        <v>272260.9</v>
      </c>
      <c r="K16" s="64">
        <v>105.5</v>
      </c>
      <c r="L16" s="64">
        <v>106.9</v>
      </c>
      <c r="O16" s="347"/>
    </row>
    <row r="17" spans="1:15" s="64" customFormat="1" ht="21" customHeight="1">
      <c r="A17" s="6" t="s">
        <v>92</v>
      </c>
      <c r="B17" s="326">
        <v>110221.1</v>
      </c>
      <c r="C17" s="327">
        <v>115852.3</v>
      </c>
      <c r="D17" s="220">
        <f t="shared" si="1"/>
        <v>1.5</v>
      </c>
      <c r="E17" s="220"/>
      <c r="F17" s="221">
        <f t="shared" si="0"/>
        <v>105.10900362997646</v>
      </c>
      <c r="G17" s="221">
        <v>105</v>
      </c>
      <c r="I17" s="64">
        <v>110221.1</v>
      </c>
      <c r="J17" s="64">
        <v>115852.3</v>
      </c>
      <c r="K17" s="64">
        <v>105.1</v>
      </c>
      <c r="L17" s="64">
        <v>105</v>
      </c>
      <c r="O17" s="347"/>
    </row>
    <row r="18" spans="1:4" ht="21" customHeight="1">
      <c r="A18" s="6"/>
      <c r="B18" s="65"/>
      <c r="C18" s="66"/>
      <c r="D18" s="282"/>
    </row>
    <row r="19" spans="1:4" ht="21.75" customHeight="1">
      <c r="A19" s="67"/>
      <c r="B19" s="68"/>
      <c r="C19" s="67"/>
      <c r="D19" s="283"/>
    </row>
    <row r="20" s="3" customFormat="1" ht="21" customHeight="1">
      <c r="D20" s="275"/>
    </row>
    <row r="21" spans="2:4" ht="12.75">
      <c r="B21" s="30"/>
      <c r="C21" s="30"/>
      <c r="D21" s="284"/>
    </row>
    <row r="22" ht="12.75">
      <c r="D22" s="285"/>
    </row>
    <row r="23" ht="12.75">
      <c r="D23" s="286"/>
    </row>
    <row r="24" ht="12.75">
      <c r="D24" s="286"/>
    </row>
    <row r="25" ht="12.75">
      <c r="D25" s="286"/>
    </row>
    <row r="26" ht="12.75">
      <c r="D26" s="285"/>
    </row>
  </sheetData>
  <sheetProtection/>
  <mergeCells count="4">
    <mergeCell ref="A1:D1"/>
    <mergeCell ref="B3:B4"/>
    <mergeCell ref="C3:D3"/>
    <mergeCell ref="F3:G3"/>
  </mergeCells>
  <printOptions horizontalCentered="1"/>
  <pageMargins left="0.15748031496062992"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Thong Ke Binh Dinh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Oanh Truong</dc:creator>
  <cp:keywords/>
  <dc:description/>
  <cp:lastModifiedBy>Administrator</cp:lastModifiedBy>
  <cp:lastPrinted>2023-01-18T07:33:57Z</cp:lastPrinted>
  <dcterms:created xsi:type="dcterms:W3CDTF">2001-11-29T09:43:14Z</dcterms:created>
  <dcterms:modified xsi:type="dcterms:W3CDTF">2023-01-19T08:06:00Z</dcterms:modified>
  <cp:category/>
  <cp:version/>
  <cp:contentType/>
  <cp:contentStatus/>
</cp:coreProperties>
</file>