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844" firstSheet="6" activeTab="15"/>
  </bookViews>
  <sheets>
    <sheet name="Sheet1" sheetId="1" r:id="rId1"/>
    <sheet name="1 Tien do NN" sheetId="2" r:id="rId2"/>
    <sheet name="2. IIP" sheetId="3" r:id="rId3"/>
    <sheet name="3. SPCN chuyeu" sheetId="4" r:id="rId4"/>
    <sheet name="4. Chỉ số lao động" sheetId="5" r:id="rId5"/>
    <sheet name="5. VDT" sheetId="6" r:id="rId6"/>
    <sheet name="6. NH" sheetId="7" r:id="rId7"/>
    <sheet name="7. Tongmucbanle_HHDV" sheetId="8" r:id="rId8"/>
    <sheet name="8. Tổng mức bl" sheetId="9" r:id="rId9"/>
    <sheet name="9. Luu tru an uong" sheetId="10" r:id="rId10"/>
    <sheet name="10. Xuatkhau" sheetId="11" r:id="rId11"/>
    <sheet name="11. Nhapkhau" sheetId="12" r:id="rId12"/>
    <sheet name="12. Chi so gia" sheetId="13" r:id="rId13"/>
    <sheet name="13. Doanh thu VT" sheetId="14" r:id="rId14"/>
    <sheet name="14. Vantai" sheetId="15" r:id="rId15"/>
    <sheet name="15. Tai nan GThong" sheetId="16" r:id="rId16"/>
  </sheets>
  <externalReferences>
    <externalReference r:id="rId19"/>
  </externalReferences>
  <definedNames>
    <definedName name="_Fill" hidden="1">#REF!</definedName>
    <definedName name="nhan">#REF!</definedName>
  </definedNames>
  <calcPr fullCalcOnLoad="1"/>
</workbook>
</file>

<file path=xl/sharedStrings.xml><?xml version="1.0" encoding="utf-8"?>
<sst xmlns="http://schemas.openxmlformats.org/spreadsheetml/2006/main" count="602" uniqueCount="352">
  <si>
    <t>Tấn</t>
  </si>
  <si>
    <t>TỔNG SỐ</t>
  </si>
  <si>
    <t>TỔNG TRỊ GIÁ</t>
  </si>
  <si>
    <t>Thực hiện</t>
  </si>
  <si>
    <t>Bia đóng chai</t>
  </si>
  <si>
    <t>Tấm lợp bằng kim loại</t>
  </si>
  <si>
    <t>Điện sản xuất</t>
  </si>
  <si>
    <t>Điện thương phẩm</t>
  </si>
  <si>
    <t>Hàng hoá khác</t>
  </si>
  <si>
    <t>Hàng thuỷ sản</t>
  </si>
  <si>
    <t>Gạo</t>
  </si>
  <si>
    <t>Giày dép các loại</t>
  </si>
  <si>
    <t>Dung dịch đạm huyết thanh</t>
  </si>
  <si>
    <t>Đá ốp lát</t>
  </si>
  <si>
    <t>Cấu kiện nhà lắp sẵn bằng kim loại</t>
  </si>
  <si>
    <t>Tôm đông lạnh</t>
  </si>
  <si>
    <t>Phân theo ngành kinh tế</t>
  </si>
  <si>
    <t>Lít</t>
  </si>
  <si>
    <t>Chiếc</t>
  </si>
  <si>
    <t>Nước uống được</t>
  </si>
  <si>
    <t>Phân theo loại hình kinh tế</t>
  </si>
  <si>
    <t>Nhà nước</t>
  </si>
  <si>
    <t>Ngoài Nhà nước</t>
  </si>
  <si>
    <t xml:space="preserve">     Tập thể</t>
  </si>
  <si>
    <t xml:space="preserve">     Tư nhân</t>
  </si>
  <si>
    <t xml:space="preserve">     Cá thể</t>
  </si>
  <si>
    <t>Khu vực có vốn đầu tư nước ngoài</t>
  </si>
  <si>
    <t>Thương nghiệp</t>
  </si>
  <si>
    <t>Dịch vụ</t>
  </si>
  <si>
    <t>Đơn vị tính: %</t>
  </si>
  <si>
    <t>B. Khai khoáng</t>
  </si>
  <si>
    <t>07. Khai thác quặng kim loại</t>
  </si>
  <si>
    <t>08. Khai khoáng khác</t>
  </si>
  <si>
    <t>C. Công nghiệp chế biến, chế tạo</t>
  </si>
  <si>
    <t>10. Sản xuất chế biến thực phẩm</t>
  </si>
  <si>
    <t>11. Sản xuất đồ uống</t>
  </si>
  <si>
    <t>14. Sản xuất trang phục</t>
  </si>
  <si>
    <t>16. Chế biến gỗ và sản xuất sản phẩm từ gỗ, tre, nứa (trừ giường, tủ, bàn, ghế); sản xuất sản phẩm từ rơm, rạ và vật liệu tết bện</t>
  </si>
  <si>
    <t>17. Sản xuất giấy và sản phẩm từ giấy</t>
  </si>
  <si>
    <t>21. Sản xuất thuốc, hóa dược và dược liệu</t>
  </si>
  <si>
    <t>23. Sản xuất sản phẩm từ khoáng phi kim loại khác</t>
  </si>
  <si>
    <t>25. Sản xuất sản phẩm từ kim loại đúc sẵn (trừ máy móc, thiết bị)</t>
  </si>
  <si>
    <t>31. Sản xuất giường, tủ, bàn ghế</t>
  </si>
  <si>
    <t>D. Sản xuất và phân phối điện, khí đốt, nước nóng, hơi nước và điều hòa không khí</t>
  </si>
  <si>
    <t>35. Sản xuất và phân phối điện, khí đốt, nước nóng, hơi nước và điều hòa không khí</t>
  </si>
  <si>
    <t xml:space="preserve">E. Cung cấp nước, quản lý và xử lý rác thải, nước thải </t>
  </si>
  <si>
    <t>36. Khai thác, xử lý và cung cấp nước</t>
  </si>
  <si>
    <t>38. Hoạt động thu gom, xử lý và tiêu hủy rác thải; tái chế phế liệu</t>
  </si>
  <si>
    <t>Đơn vị
tính</t>
  </si>
  <si>
    <t>Vụ</t>
  </si>
  <si>
    <t>Người</t>
  </si>
  <si>
    <t xml:space="preserve">     Hàng ăn và dịch vụ ăn uống</t>
  </si>
  <si>
    <r>
      <t xml:space="preserve">         </t>
    </r>
    <r>
      <rPr>
        <i/>
        <sz val="10"/>
        <rFont val="Arial"/>
        <family val="2"/>
      </rPr>
      <t>Trong đó:</t>
    </r>
  </si>
  <si>
    <t xml:space="preserve">                        Lương thực</t>
  </si>
  <si>
    <t xml:space="preserve">                        Thực phẩm</t>
  </si>
  <si>
    <t xml:space="preserve">                        Ăn uống ngoài gia đình</t>
  </si>
  <si>
    <t xml:space="preserve">     Đồ uống và thuốc lá</t>
  </si>
  <si>
    <t xml:space="preserve">     Nhà ở, điện, nuớc, chất đốt và VLXD</t>
  </si>
  <si>
    <t xml:space="preserve">     Thiết bị và đồ dùng gia đình</t>
  </si>
  <si>
    <t xml:space="preserve">     Thuốc và dịch vụ y tế</t>
  </si>
  <si>
    <t xml:space="preserve">     Giao thông</t>
  </si>
  <si>
    <t xml:space="preserve">     Bưu chính viễn thông</t>
  </si>
  <si>
    <t xml:space="preserve">     Giáo dục</t>
  </si>
  <si>
    <t xml:space="preserve">     Văn hoá, giải trí và du lịch</t>
  </si>
  <si>
    <t xml:space="preserve">     Hàng hoá và dịch vụ khác</t>
  </si>
  <si>
    <t>2. CHỈ SỐ GIÁ VÀNG</t>
  </si>
  <si>
    <t>3. CHỈ SỐ GIÁ ĐÔ LA MỸ</t>
  </si>
  <si>
    <t>Khách sạn, nhà hàng</t>
  </si>
  <si>
    <t>"</t>
  </si>
  <si>
    <t>TOÀN NGÀNH</t>
  </si>
  <si>
    <r>
      <t xml:space="preserve">Cơ cấu
</t>
    </r>
    <r>
      <rPr>
        <b/>
        <i/>
        <sz val="10"/>
        <rFont val="Arial"/>
        <family val="2"/>
      </rPr>
      <t>(%)</t>
    </r>
  </si>
  <si>
    <t>Giá trị</t>
  </si>
  <si>
    <t>Quặng và khoáng sản khác</t>
  </si>
  <si>
    <t>Gỗ</t>
  </si>
  <si>
    <t>Sản phẩm từ sắt thép</t>
  </si>
  <si>
    <t xml:space="preserve">   Máy móc thiết bị và dụng cụ phụ tùng</t>
  </si>
  <si>
    <t xml:space="preserve">   Gỗ và sản phẩm từ gỗ</t>
  </si>
  <si>
    <t xml:space="preserve">   Vải các loại</t>
  </si>
  <si>
    <t>Tháng trước</t>
  </si>
  <si>
    <t>Du lịch lữ hành</t>
  </si>
  <si>
    <t>-</t>
  </si>
  <si>
    <t>Lương thực, thực phẩm</t>
  </si>
  <si>
    <t>Hàng may mặc</t>
  </si>
  <si>
    <t>Đồ dùng, dụng cụ, trang thiết bị gia đình</t>
  </si>
  <si>
    <t>Vật phẩm, văn hóa, giáo dục</t>
  </si>
  <si>
    <t>Gỗ và vật liệu xây dựng</t>
  </si>
  <si>
    <t>Ô tô các loại</t>
  </si>
  <si>
    <t>Phương tiện đi lại (kể cả phụ tùng)</t>
  </si>
  <si>
    <t>Xăng, dầu các loại</t>
  </si>
  <si>
    <t>Nhiên liệu khác (trừ xăng dầu)</t>
  </si>
  <si>
    <t>Đá quý, kim loại quý và sản phẩm</t>
  </si>
  <si>
    <t>Hàng hóa khác</t>
  </si>
  <si>
    <t>SC ô tô, mô tô, xe máy và xe có động cơ khác</t>
  </si>
  <si>
    <t>Sắn và các sản phẩm từ sắn</t>
  </si>
  <si>
    <t>Sản phẩm từ chất dẻo</t>
  </si>
  <si>
    <t>Sản phẩm gỗ</t>
  </si>
  <si>
    <t>Hàng dệt, may</t>
  </si>
  <si>
    <t>Thức ăn gia súc và nguyên liệu</t>
  </si>
  <si>
    <t>Nguyên phụ liệu dược phẩm</t>
  </si>
  <si>
    <t>Nguyên phụ liệu dệt, may, da, giày</t>
  </si>
  <si>
    <t>Máy móc thiết bị và dụng cụ phụ tùng</t>
  </si>
  <si>
    <t xml:space="preserve">     May mặc, mũ nón, giày dép</t>
  </si>
  <si>
    <t>1. Tai nạn giao thông</t>
  </si>
  <si>
    <t>Số vụ tai nạn giao thông</t>
  </si>
  <si>
    <t>Số người chết</t>
  </si>
  <si>
    <t>Số người bị thương</t>
  </si>
  <si>
    <t>Triệu đồng</t>
  </si>
  <si>
    <t>Số vụ vi phạm đã phát hiện</t>
  </si>
  <si>
    <t>Số vụ đã xử lý</t>
  </si>
  <si>
    <t>Số tiền xử phạt</t>
  </si>
  <si>
    <t>Dịch vụ lưu trú</t>
  </si>
  <si>
    <t>Dịch vụ ăn uống</t>
  </si>
  <si>
    <t>Vận tải hành khách</t>
  </si>
  <si>
    <t>Đường bộ</t>
  </si>
  <si>
    <t>Đường sắt</t>
  </si>
  <si>
    <t>Đường thủy</t>
  </si>
  <si>
    <t>Đường hàng không</t>
  </si>
  <si>
    <t>Vận tải hàng hóa</t>
  </si>
  <si>
    <t>Dịch vụ hỗ trợ vận tải</t>
  </si>
  <si>
    <t>13. Dệt</t>
  </si>
  <si>
    <t>15. Sản xuất da và các sản phẩm có liên quan</t>
  </si>
  <si>
    <t>18. In, sao chép bản ghi các loại</t>
  </si>
  <si>
    <t>20. Sản xuất hóa chất và sản phẩm hóa chất</t>
  </si>
  <si>
    <t>22. Sản xuất sản phẩm từ cao su và plastic</t>
  </si>
  <si>
    <t>24. Sản xuất kim loại</t>
  </si>
  <si>
    <t>27. Sản xuất thiết bị điện</t>
  </si>
  <si>
    <t>28. Sản xuất máy móc, thiết bị chưa được phân vào đâu</t>
  </si>
  <si>
    <t>30. Sản xuất phương tiện vận tải khác</t>
  </si>
  <si>
    <t>32. Công nghiệp chế biến, chế tạo khác</t>
  </si>
  <si>
    <t>33. Sửa chữa, bảo dưỡng và lắp đặt máy móc và thiết bị</t>
  </si>
  <si>
    <t>Sữa và kem chưa cô đặc</t>
  </si>
  <si>
    <t>1000 lít</t>
  </si>
  <si>
    <t>Tinh bột sắn</t>
  </si>
  <si>
    <t>1000 cái</t>
  </si>
  <si>
    <t>1000 đôi</t>
  </si>
  <si>
    <t>Triệu trang</t>
  </si>
  <si>
    <t>Ôxy</t>
  </si>
  <si>
    <t>Dược phẩm khác chưa được phân vào đâu</t>
  </si>
  <si>
    <t>Kg</t>
  </si>
  <si>
    <t>1000 viên</t>
  </si>
  <si>
    <t>Cái</t>
  </si>
  <si>
    <t>Ghế khác có khung bằng gỗ</t>
  </si>
  <si>
    <t>1. Tổng nguồn vốn huy động</t>
  </si>
  <si>
    <t>2. Tổng dư nợ cho vay</t>
  </si>
  <si>
    <t>Thuốc nước để tiêm</t>
  </si>
  <si>
    <t>Thực hiện kỳ này</t>
  </si>
  <si>
    <t>cùng kỳ</t>
  </si>
  <si>
    <t>năm trước</t>
  </si>
  <si>
    <t>so với cùng kỳ</t>
  </si>
  <si>
    <t>kỳ này</t>
  </si>
  <si>
    <t>Ước tính</t>
  </si>
  <si>
    <t>năm</t>
  </si>
  <si>
    <t>Công nghiệp chế biến, chế tạo</t>
  </si>
  <si>
    <t>Sản xuất chế biến thực phẩm</t>
  </si>
  <si>
    <t>Sản xuất đồ uống</t>
  </si>
  <si>
    <t>Dệt</t>
  </si>
  <si>
    <t>Sản xuất trang phục</t>
  </si>
  <si>
    <t>Sản xuất da và các sản phẩm có liên quan</t>
  </si>
  <si>
    <t>Sản xuất giấy và sản phẩm từ giấy</t>
  </si>
  <si>
    <t>In, sao chép bản ghi các loại</t>
  </si>
  <si>
    <t>Sản xuất hoá chất và sản phẩm hoá chất</t>
  </si>
  <si>
    <t>Sản xuất thuốc, hoá dược và dược liệu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</si>
  <si>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</si>
  <si>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</si>
  <si>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</si>
  <si>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</si>
  <si>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thiết bị điện</t>
  </si>
  <si>
    <t>Sản xuất máy móc, thiết bị chưa được phân vào đâu</t>
  </si>
  <si>
    <t>Sản xuất giường, tủ, bàn, ghế</t>
  </si>
  <si>
    <t>Khai khoáng</t>
  </si>
  <si>
    <t>Khai thác quặng kim loại</t>
  </si>
  <si>
    <t>Khai khoáng khác</t>
  </si>
  <si>
    <t>Sản xuất phương tiện vận tải khác</t>
  </si>
  <si>
    <t>Khai thác, xử lý và cung cấp nước</t>
  </si>
  <si>
    <t>Hoạt động thu gom, xử lý và tiêu huỷ rác thải; tái chế phế liệu</t>
  </si>
  <si>
    <t>Doanh nghiệp có vốn đầu tư nước ngoài</t>
  </si>
  <si>
    <t xml:space="preserve">*Ghi chú: </t>
  </si>
  <si>
    <t>Ống tuýp, ống dẫn và ống vòi loại cứng</t>
  </si>
  <si>
    <t>Đơn vị tính: Triệu đồng</t>
  </si>
  <si>
    <t>Đơn vị tính: Tỷ đồng</t>
  </si>
  <si>
    <t>Đơn vị tính:  Triệu đồng</t>
  </si>
  <si>
    <t>Kinh tế Nhà nước</t>
  </si>
  <si>
    <t>Kinh tế tư nhân</t>
  </si>
  <si>
    <t>Kinh tế có vốn đầu tư nước ngoài</t>
  </si>
  <si>
    <t>so với</t>
  </si>
  <si>
    <t xml:space="preserve"> </t>
  </si>
  <si>
    <t xml:space="preserve">    Cây ngô</t>
  </si>
  <si>
    <t xml:space="preserve">    Cây lạc</t>
  </si>
  <si>
    <t xml:space="preserve">    Rau các loại</t>
  </si>
  <si>
    <t xml:space="preserve">    Đậu các loại</t>
  </si>
  <si>
    <t xml:space="preserve">Ước tính </t>
  </si>
  <si>
    <t>Vốn ngân sách Nhà nước cấp tỉnh</t>
  </si>
  <si>
    <t xml:space="preserve">  - Vốn cân đối ngân sách tỉnh</t>
  </si>
  <si>
    <t xml:space="preserve">     Trong đó: Thu từ quỹ sử dụng đất</t>
  </si>
  <si>
    <t xml:space="preserve">  - Vốn Trung ương hỗ trợ đầu tư theo mục tiêu</t>
  </si>
  <si>
    <t xml:space="preserve">  - Vốn nước ngoài (ODA)</t>
  </si>
  <si>
    <t xml:space="preserve">  - Xổ số kiến thiết</t>
  </si>
  <si>
    <t xml:space="preserve">  - Vốn khác</t>
  </si>
  <si>
    <t>Vốn ngân sách Nhà nước cấp huyện</t>
  </si>
  <si>
    <t xml:space="preserve">  - Vốn cân đối ngân sách huyện</t>
  </si>
  <si>
    <t xml:space="preserve">  - Vốn Tỉnh hỗ trợ đầu tư theo mục tiêu</t>
  </si>
  <si>
    <t>Vốn ngân sách Nhà nước cấp xã</t>
  </si>
  <si>
    <t xml:space="preserve">  - Vốn cân đối ngân sách xã</t>
  </si>
  <si>
    <t xml:space="preserve">  - Vốn huyện hỗ trợ đầu tư theo mục tiêu</t>
  </si>
  <si>
    <t>Dịch vụ lưu trú, ăn uống</t>
  </si>
  <si>
    <t>Dịch vụ tiêu dùng khác</t>
  </si>
  <si>
    <t>Chia theo mặt hàng chủ yếu</t>
  </si>
  <si>
    <t>Bình quân</t>
  </si>
  <si>
    <t>Kỳ gốc</t>
  </si>
  <si>
    <t>Tháng 12</t>
  </si>
  <si>
    <t>1. CHỈ SỐ GIÁ TIÊU DÙNG</t>
  </si>
  <si>
    <t xml:space="preserve">                        Dịch vụ y tế</t>
  </si>
  <si>
    <t xml:space="preserve">                        Dịch vụ giáo dục</t>
  </si>
  <si>
    <t>A. HÀNH KHÁCH</t>
  </si>
  <si>
    <t>I. Vận chuyển (Nghìn HK)</t>
  </si>
  <si>
    <t>Phân theo ngành vận tải</t>
  </si>
  <si>
    <t>Hàng không</t>
  </si>
  <si>
    <t>B. HÀNG HÓA</t>
  </si>
  <si>
    <t>I. Vận chuyển (Nghìn tấn)</t>
  </si>
  <si>
    <t>1000 chiếc</t>
  </si>
  <si>
    <t>II. Luân chuyển (Nghìn HK.km)</t>
  </si>
  <si>
    <t>II. Luân chuyển (Nghìn tấn.km)</t>
  </si>
  <si>
    <t>11. Nhập khẩu</t>
  </si>
  <si>
    <t>10. Xuất khẩu</t>
  </si>
  <si>
    <t>6. Hoạt động ngân hàng</t>
  </si>
  <si>
    <t>Quặng inmenit và tinh quặng inmenit</t>
  </si>
  <si>
    <t>Cùng kỳ
năm trước</t>
  </si>
  <si>
    <t>3. Tỷ lệ nợ xấu trên tổng dư nợ (%)</t>
  </si>
  <si>
    <t>Đơn vị tính: Nghìn USD</t>
  </si>
  <si>
    <t>ĐVT: Triệu đồng</t>
  </si>
  <si>
    <t>Bưu chính, chuyển phát</t>
  </si>
  <si>
    <t>tháng 01</t>
  </si>
  <si>
    <t>Đá xây dựng khác</t>
  </si>
  <si>
    <t xml:space="preserve">   Cao su</t>
  </si>
  <si>
    <t>(2019)</t>
  </si>
  <si>
    <t>Tháng 01</t>
  </si>
  <si>
    <t>Tháng 02</t>
  </si>
  <si>
    <t>tháng 02</t>
  </si>
  <si>
    <t>02 tháng</t>
  </si>
  <si>
    <t xml:space="preserve">so với </t>
  </si>
  <si>
    <t xml:space="preserve">cùng kỳ </t>
  </si>
  <si>
    <t>Cộng dồn</t>
  </si>
  <si>
    <t>02 tháng năm</t>
  </si>
  <si>
    <t xml:space="preserve"> kế hoạch</t>
  </si>
  <si>
    <t>năm trước (%)</t>
  </si>
  <si>
    <t>Cùng kỳ năm trước</t>
  </si>
  <si>
    <t>So với cùng kỳ</t>
  </si>
  <si>
    <t>Tháng 02 năm</t>
  </si>
  <si>
    <t>tháng 01 năm</t>
  </si>
  <si>
    <t>cùng kỳ năm</t>
  </si>
  <si>
    <t>trước (%)</t>
  </si>
  <si>
    <r>
      <t>so với</t>
    </r>
    <r>
      <rPr>
        <b/>
        <i/>
        <sz val="10"/>
        <rFont val="Arial"/>
        <family val="2"/>
      </rPr>
      <t xml:space="preserve"> (%)</t>
    </r>
  </si>
  <si>
    <t>cùng kỳ (%)</t>
  </si>
  <si>
    <t>2. Vi phạm môi trường</t>
  </si>
  <si>
    <r>
      <t xml:space="preserve">C. HÀNG HÓA 
    THÔNG QUA CẢNG - </t>
    </r>
    <r>
      <rPr>
        <b/>
        <i/>
        <sz val="10"/>
        <rFont val="Arial"/>
        <family val="2"/>
      </rPr>
      <t>Nghìn TTQ</t>
    </r>
  </si>
  <si>
    <t>Đơn vị tính: Ha</t>
  </si>
  <si>
    <t xml:space="preserve">năm trước </t>
  </si>
  <si>
    <r>
      <t xml:space="preserve"> </t>
    </r>
    <r>
      <rPr>
        <b/>
        <i/>
        <sz val="10"/>
        <rFont val="Arial"/>
        <family val="2"/>
      </rPr>
      <t>(%)</t>
    </r>
  </si>
  <si>
    <t>năm 2022</t>
  </si>
  <si>
    <t>Hương cây</t>
  </si>
  <si>
    <t>1000 thẻ</t>
  </si>
  <si>
    <t xml:space="preserve">  - Lúa</t>
  </si>
  <si>
    <t xml:space="preserve">   Lúa Đông Xuân</t>
  </si>
  <si>
    <t xml:space="preserve">  - Các loại cây hàng năm khác</t>
  </si>
  <si>
    <t>Diện tích gieo trồng cây hằng năm</t>
  </si>
  <si>
    <t xml:space="preserve">   Kinh tế Nhà nước</t>
  </si>
  <si>
    <t xml:space="preserve">   Kinh tế tư nhân</t>
  </si>
  <si>
    <t xml:space="preserve">   Kinh tế có vốn đầu tư nước ngoài</t>
  </si>
  <si>
    <t xml:space="preserve">   - Số liệu tai nạn giao thông tháng 02/2023 tính từ ngày 15/01/2023 đến ngày 14/02/2023</t>
  </si>
  <si>
    <t xml:space="preserve">   - Số liệu vi phạm môi trường tháng 02/2023 tính từ ngày 19/01/2023 đến ngày 18/02/2023</t>
  </si>
  <si>
    <t>15. Trật tự, an toàn xã hội tháng 02 và 02 tháng năm 2023</t>
  </si>
  <si>
    <t>Tháng 02 năm 2023</t>
  </si>
  <si>
    <t>Cộng dồn 
02 tháng 
năm 2023</t>
  </si>
  <si>
    <r>
      <t xml:space="preserve">Tháng 02 năm 2023
so với 
</t>
    </r>
    <r>
      <rPr>
        <b/>
        <i/>
        <sz val="10"/>
        <rFont val="Arial"/>
        <family val="2"/>
      </rPr>
      <t>(%)</t>
    </r>
  </si>
  <si>
    <r>
      <t xml:space="preserve">Cộng dồn 02 tháng năm 2023 so với 
cùng kỳ 
</t>
    </r>
    <r>
      <rPr>
        <b/>
        <i/>
        <sz val="10"/>
        <rFont val="Arial"/>
        <family val="2"/>
      </rPr>
      <t>(%)</t>
    </r>
  </si>
  <si>
    <t>14. Vận tải hành khách và hàng hóa tháng 02 và 02 tháng năm 2023</t>
  </si>
  <si>
    <t>2023 so với</t>
  </si>
  <si>
    <t>13. Doanh thu vận tải, kho bãi và dịch vụ hỗ trợ vận tải; 
      bưu chính, chuyển phát tháng 02 và 02 tháng năm 2023</t>
  </si>
  <si>
    <t>năm 2023</t>
  </si>
  <si>
    <t>12. Chỉ số giá tiêu dùng, chỉ số giá vàng và đô la Mỹ 
      tháng 02 và 02 tháng năm 2023</t>
  </si>
  <si>
    <t>Tháng 02 năm 2023 so với</t>
  </si>
  <si>
    <t>Chính thức tháng 01 năm 2023</t>
  </si>
  <si>
    <t>Ước tính tháng 02 năm 2023</t>
  </si>
  <si>
    <t>Lũy kế thực hiện 
02 tháng năm 2023</t>
  </si>
  <si>
    <r>
      <t xml:space="preserve">Ước tính tháng 02 
năm 2023 so với 
</t>
    </r>
    <r>
      <rPr>
        <b/>
        <i/>
        <sz val="10"/>
        <rFont val="Arial"/>
        <family val="2"/>
      </rPr>
      <t>(%)</t>
    </r>
  </si>
  <si>
    <r>
      <t xml:space="preserve">Lũy kế thực hiện 02 tháng năm 2023 so với cùng kỳ năm trước </t>
    </r>
    <r>
      <rPr>
        <b/>
        <i/>
        <sz val="10"/>
        <rFont val="Arial"/>
        <family val="2"/>
      </rPr>
      <t>(%)</t>
    </r>
  </si>
  <si>
    <r>
      <t xml:space="preserve">Ước tính
tháng 02 
năm 2023 
so với 
</t>
    </r>
    <r>
      <rPr>
        <b/>
        <i/>
        <sz val="10"/>
        <rFont val="Arial"/>
        <family val="2"/>
      </rPr>
      <t>(%)</t>
    </r>
  </si>
  <si>
    <t>9. Doanh thu dịch vụ lưu trú, ăn uống, du lịch lữ hành 
    và dịch vụ tiêu dùng khác tháng 02 và 02 tháng năm 2023</t>
  </si>
  <si>
    <t>8. Doanh thu bán lẻ hàng hóa tháng 02 và 02 tháng năm 2023</t>
  </si>
  <si>
    <t>7. Tổng mức bán lẻ hàng hóa và doanh thu dịch vụ 
     tháng 02 và 02 tháng năm 2023</t>
  </si>
  <si>
    <t>Thực hiện tháng 01 năm 2023</t>
  </si>
  <si>
    <r>
      <t xml:space="preserve">Ước tính tháng 02 năm 2023
so với 
</t>
    </r>
    <r>
      <rPr>
        <b/>
        <i/>
        <sz val="10"/>
        <rFont val="Arial"/>
        <family val="2"/>
      </rPr>
      <t>(%)</t>
    </r>
  </si>
  <si>
    <r>
      <t xml:space="preserve">Cộng dồn 02 tháng năm 2023 so với cùng kỳ năm trước </t>
    </r>
    <r>
      <rPr>
        <b/>
        <i/>
        <sz val="10"/>
        <rFont val="Arial"/>
        <family val="2"/>
      </rPr>
      <t>(%)</t>
    </r>
  </si>
  <si>
    <t>Ước tính đến 
ngày 28 tháng 02
năm 2023</t>
  </si>
  <si>
    <t>Tháng 12
năm 2022</t>
  </si>
  <si>
    <t>5. Vốn đầu tư thực hiện thuộc nguồn vốn ngân sách Nhà nước 
    do địa phương quản lý tháng 02 và 02 tháng năm 2023</t>
  </si>
  <si>
    <t>năm 2023 (%)</t>
  </si>
  <si>
    <t>4. Chỉ số sử dụng lao động của doanh nghiệp công nghiệp 
     tháng 02 và 02 tháng năm 2023</t>
  </si>
  <si>
    <t>Ước tính tháng 02 
năm 2023
 so với 
tháng 01
năm 2023</t>
  </si>
  <si>
    <t>Ước tính tháng 02
năm 2023
so với 
cùng kỳ
năm 2022</t>
  </si>
  <si>
    <t>Cộng dồn 
02 tháng
năm 2023
so với 
cùng kỳ 
năm 2022</t>
  </si>
  <si>
    <t>3. Sản lượng một số sản phẩm công nghiệp chủ yếu 
    tháng 02 và 02 tháng năm 2023</t>
  </si>
  <si>
    <r>
      <t>3.</t>
    </r>
    <r>
      <rPr>
        <b/>
        <i/>
        <sz val="14"/>
        <rFont val="Arial"/>
        <family val="2"/>
      </rPr>
      <t xml:space="preserve"> (Tiếp theo) </t>
    </r>
    <r>
      <rPr>
        <b/>
        <sz val="14"/>
        <rFont val="Arial"/>
        <family val="2"/>
      </rPr>
      <t>Sản lượng một số sản phẩm công nghiệp chủ yếu 
     tháng 02 và 02 tháng năm 2023</t>
    </r>
  </si>
  <si>
    <t>2. Chỉ số sản xuất công nghiệp tháng 02 và 02 tháng năm 2023</t>
  </si>
  <si>
    <r>
      <rPr>
        <b/>
        <sz val="12"/>
        <rFont val="Times New Roman"/>
        <family val="1"/>
      </rPr>
      <t>CỤC THỐNG KÊ TỈNH BÌNH ĐỊNH
Số:    /BC-CTK</t>
    </r>
    <r>
      <rPr>
        <b/>
        <sz val="14"/>
        <rFont val="Times New Roman"/>
        <family val="1"/>
      </rPr>
      <t xml:space="preserve">
</t>
    </r>
    <r>
      <rPr>
        <b/>
        <sz val="18"/>
        <rFont val="Times New Roman"/>
        <family val="1"/>
      </rPr>
      <t>BÁO CÁO 
ƯỚC TÍNH SỐ LIỆU 
KINH TẾ - XÃ HỘI</t>
    </r>
    <r>
      <rPr>
        <b/>
        <sz val="14"/>
        <rFont val="Times New Roman"/>
        <family val="1"/>
      </rPr>
      <t xml:space="preserve">
THÁNG 02 VÀ 02 THÁNG NĂM 2023
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Bình Định, tháng 02 - 2023</t>
    </r>
  </si>
  <si>
    <t>M3</t>
  </si>
  <si>
    <t>Phi lê cá và các loại thịt cá khác tươi, ướp lạnh</t>
  </si>
  <si>
    <t>Thức ăn cho gia súc</t>
  </si>
  <si>
    <t>Thức ăn cho gia cầm</t>
  </si>
  <si>
    <t>Nước khoáng không có ga</t>
  </si>
  <si>
    <t>Nước có vị hoa quả (cam, táo,…)</t>
  </si>
  <si>
    <t>Nước yến và nước bổ dưỡng khác</t>
  </si>
  <si>
    <t>Các loại mền chăn, các loại nệm, đệm, nệm ghế, nệm gối</t>
  </si>
  <si>
    <t>Bộ com-lê, quần áo đồng bộ, áo jacket, quần dài, quần yếm, quần soóc cho người lớn không dệt kim hoặc đan móc</t>
  </si>
  <si>
    <t>Áo bó, áo chui đầu, áo cài khuy, gi-lê và các mặt hàng tương tự dệt kim hoặc móc</t>
  </si>
  <si>
    <t>Giầy dép có mũ bằng nguyên liệu dệt và có đế ngoài</t>
  </si>
  <si>
    <t>Vỏ bào, dăm gỗ</t>
  </si>
  <si>
    <t>Thùng, hộp bằng bìa cứng (trừ bìa nhăn)</t>
  </si>
  <si>
    <t>Báo in (quy khổ 13cmx19cm)</t>
  </si>
  <si>
    <t>Sản phẩm in khác (quy khổ 13cmx19cm)</t>
  </si>
  <si>
    <t>Titan ôxít</t>
  </si>
  <si>
    <t>Phân khoáng hoặc phân hoá học chứa 3 nguyên tố: nitơ, photpho và kali (NPK)</t>
  </si>
  <si>
    <t>Bao và túi (kể cả loại hình nón) từ plastic khác</t>
  </si>
  <si>
    <t>Tấm, phiến, màng, lỏ và dải khỏc bằng plastic loại xốp</t>
  </si>
  <si>
    <t>Gạch xây dựng bằng đất sét nung (trừ gốm, sứ) quy chuẩn 220x105x60mm</t>
  </si>
  <si>
    <t>Gạch và gạch khối xây dựng bằng xi măng, bê tông hoặc đá nhân tạo</t>
  </si>
  <si>
    <t>Bê tông trộn sẵn (bê tông tươi)</t>
  </si>
  <si>
    <t>M2</t>
  </si>
  <si>
    <t>Gang thỏi hợp kim; Gang kính</t>
  </si>
  <si>
    <t>Ống bằng sắt, thép có nối khác</t>
  </si>
  <si>
    <t>Cấu kiện thép và cột làm bằng những thanh sắt, thép bắt chéo nhau</t>
  </si>
  <si>
    <t>Quạt bàn, quạt tường, quạt trần với công suất không quá 125 W</t>
  </si>
  <si>
    <t>Máy bào, máy phay hay máy tạo khuôn dùng để gia công gỗ</t>
  </si>
  <si>
    <t>Máy và thiết bị cơ khí khác có chức năng riêng biệt chưa được phân vào đâu</t>
  </si>
  <si>
    <t>Bàn bằng gỗ các lọai</t>
  </si>
  <si>
    <t>Ghế nhựa giả mây</t>
  </si>
  <si>
    <t>Bàn nhựa giả mây</t>
  </si>
  <si>
    <t>Triệu KWh</t>
  </si>
  <si>
    <t>1000 m3</t>
  </si>
  <si>
    <t>Quần tất, quần áo nịt, bít tất dài (trên đầu gối), bít tất ngắn và các loại hàng bít tất dệt kim khác …</t>
  </si>
  <si>
    <t>Toàn ngành công nghiệp</t>
  </si>
  <si>
    <t>Chia theo ngành CN cấp I</t>
  </si>
  <si>
    <t>Sản xuất và phân phối điện, khí đốt, nước nóng, hơi nước và điều hoà không khí</t>
  </si>
  <si>
    <t>Cung cấp nước; hoạt động quản lý và xử lý rác thải, nước thải</t>
  </si>
  <si>
    <t>Chia theo ngành CN cấp II</t>
  </si>
  <si>
    <t>Chế biến gỗ và sản xuất sản phẩm từ gỗ, tre, nứa (trừ giường, tủ, bàn, ghế); sản xuất sản phẩm từ rơm, rạ và vật liệu tết bện</t>
  </si>
  <si>
    <t>Chia theo loại hình doanh nghiệp</t>
  </si>
  <si>
    <t>Doanh nghiệp nhà nước</t>
  </si>
  <si>
    <t>Doanh nghiệp ngoài quốc doanh</t>
  </si>
  <si>
    <r>
      <t>1. Sản xuất nông nghiệp đến ngày 16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tháng 02 năm 2023</t>
    </r>
  </si>
  <si>
    <t>2023 (%)</t>
  </si>
  <si>
    <t>Ước tính đến 
ngày 28 tháng 02
năm 2023 so với  (%)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</si>
</sst>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0\ &quot;€&quot;;[Red]\-#,##0.00\ &quot;€&quot;"/>
    <numFmt numFmtId="173" formatCode="0.0"/>
    <numFmt numFmtId="174" formatCode="#,##0.0"/>
    <numFmt numFmtId="175" formatCode="_(* #,##0.0_);_(* \(#,##0.0\);_(* &quot;-&quot;_);_(@_)"/>
    <numFmt numFmtId="176" formatCode="_(* #,##0.0_);_(* \(#,##0.0\);_(* &quot;-&quot;?_);_(@_)"/>
    <numFmt numFmtId="177" formatCode="_(* #,##0.0_);_(* \(#,##0.0\);_(* &quot;-&quot;??_);_(@_)"/>
    <numFmt numFmtId="178" formatCode="_(* #,##0.000_);_(* \(#,##0.000\);_(* &quot;-&quot;??_);_(@_)"/>
    <numFmt numFmtId="179" formatCode="_-* #,##0\ _P_t_s_-;\-* #,##0\ _P_t_s_-;_-* &quot;-&quot;\ _P_t_s_-;_-@_-"/>
    <numFmt numFmtId="180" formatCode="\$#,##0\ ;\(\$#,##0\)"/>
    <numFmt numFmtId="181" formatCode="&quot;\&quot;#,##0;[Red]&quot;\&quot;&quot;\&quot;\-#,##0"/>
    <numFmt numFmtId="182" formatCode="&quot;\&quot;#,##0.00;[Red]&quot;\&quot;&quot;\&quot;&quot;\&quot;&quot;\&quot;&quot;\&quot;&quot;\&quot;\-#,##0.00"/>
    <numFmt numFmtId="183" formatCode="&quot;\&quot;#,##0.00;[Red]&quot;\&quot;\-#,##0.00"/>
    <numFmt numFmtId="184" formatCode="&quot;\&quot;#,##0;[Red]&quot;\&quot;\-#,##0"/>
    <numFmt numFmtId="185" formatCode="_(* #,##0_);_(* \(#,##0\);_(* &quot;-&quot;??_);_(@_)"/>
    <numFmt numFmtId="186" formatCode="#,##0.000"/>
    <numFmt numFmtId="187" formatCode="0.000"/>
    <numFmt numFmtId="188" formatCode="0.0000"/>
    <numFmt numFmtId="189" formatCode="0.00000"/>
    <numFmt numFmtId="190" formatCode="_(&quot;$&quot;* #,##0.0_);_(&quot;$&quot;* \(#,##0.0\);_(&quot;$&quot;* &quot;-&quot;?_);_(@_)"/>
    <numFmt numFmtId="191" formatCode="#,##0.0_);\(#,##0.0\)"/>
    <numFmt numFmtId="192" formatCode="_(* #,##0.000_);_(* \(#,##0.000\);_(* &quot;-&quot;???_);_(@_)"/>
    <numFmt numFmtId="193" formatCode="_(* #,##0.0000_);_(* \(#,##0.0000\);_(* &quot;-&quot;??_);_(@_)"/>
    <numFmt numFmtId="194" formatCode="_(* #,##0.00000_);_(* \(#,##0.00000\);_(* &quot;-&quot;??_);_(@_)"/>
    <numFmt numFmtId="195" formatCode="_(* #,##0.00_);_(* \(#,##0.00\);_(* &quot;-&quot;?_);_(@_)"/>
    <numFmt numFmtId="196" formatCode="_(* #,##0.000_);_(* \(#,##0.000\);_(* &quot;-&quot;?_);_(@_)"/>
    <numFmt numFmtId="197" formatCode="_(* #,##0.0000_);_(* \(#,##0.0000\);_(* &quot;-&quot;?_);_(@_)"/>
    <numFmt numFmtId="198" formatCode="[$-409]dddd\,\ mmmm\ dd\,\ yyyy"/>
    <numFmt numFmtId="199" formatCode="[$-409]h:mm:ss\ AM/PM"/>
    <numFmt numFmtId="200" formatCode="#,##0.0000"/>
    <numFmt numFmtId="201" formatCode="&quot;$&quot;#,##0.0"/>
    <numFmt numFmtId="202" formatCode="_(* #,##0.00_);_(* \(#,##0.00\);_(* &quot;-&quot;???_);_(@_)"/>
    <numFmt numFmtId="203" formatCode="_(* #,##0.0_);_(* \(#,##0.0\);_(* &quot;-&quot;???_);_(@_)"/>
    <numFmt numFmtId="204" formatCode="_(* #,##0.0000_);_(* \(#,##0.0000\);_(* &quot;-&quot;????_);_(@_)"/>
    <numFmt numFmtId="205" formatCode="0.000000"/>
    <numFmt numFmtId="206" formatCode="_-* #,##0.0\ _₫_-;\-* #,##0.0\ _₫_-;_-* &quot;-&quot;?\ _₫_-;_-@_-"/>
    <numFmt numFmtId="207" formatCode="_-* #,##0.000\ _₫_-;\-* #,##0.000\ _₫_-;_-* &quot;-&quot;???\ _₫_-;_-@_-"/>
    <numFmt numFmtId="208" formatCode="#,##0.00;\-#,##0.00"/>
    <numFmt numFmtId="209" formatCode="_(* #,##0.00_);_(* \(#,##0.00\);_(* &quot;-&quot;_);_(@_)"/>
    <numFmt numFmtId="210" formatCode="#,##0;\-#,##0"/>
    <numFmt numFmtId="211" formatCode="0.0000000"/>
    <numFmt numFmtId="212" formatCode="#,##0\ _₫"/>
    <numFmt numFmtId="213" formatCode="###,###,###,###,##0.00;\-0;;@"/>
    <numFmt numFmtId="214" formatCode="#,##0.00000"/>
    <numFmt numFmtId="215" formatCode="#,##0.00;[Red]#,##0.00"/>
  </numFmts>
  <fonts count="83">
    <font>
      <sz val="10"/>
      <name val="Arial"/>
      <family val="0"/>
    </font>
    <font>
      <sz val="10"/>
      <name val="VNtimes new rom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.VnTime"/>
      <family val="2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10"/>
      <name val="MS Sans Serif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indexed="63"/>
      <name val="Arial"/>
      <family val="2"/>
    </font>
    <font>
      <sz val="10"/>
      <name val=".VnTime"/>
      <family val="2"/>
    </font>
    <font>
      <i/>
      <sz val="16"/>
      <name val="Arial"/>
      <family val="2"/>
    </font>
    <font>
      <sz val="10.5"/>
      <name val="Arial"/>
      <family val="2"/>
    </font>
    <font>
      <b/>
      <sz val="10"/>
      <color indexed="10"/>
      <name val="Arial"/>
      <family val="2"/>
    </font>
    <font>
      <b/>
      <i/>
      <sz val="14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Arial"/>
      <family val="2"/>
    </font>
    <font>
      <i/>
      <sz val="10"/>
      <name val="Times New Roman"/>
      <family val="1"/>
    </font>
    <font>
      <b/>
      <i/>
      <sz val="10"/>
      <color indexed="63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3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3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3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3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2" fillId="0" borderId="0">
      <alignment/>
      <protection/>
    </xf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4" fillId="0" borderId="0">
      <alignment/>
      <protection/>
    </xf>
  </cellStyleXfs>
  <cellXfs count="39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81" applyFont="1">
      <alignment/>
      <protection/>
    </xf>
    <xf numFmtId="0" fontId="16" fillId="0" borderId="10" xfId="95" applyFont="1" applyBorder="1" applyAlignment="1">
      <alignment horizontal="right"/>
      <protection/>
    </xf>
    <xf numFmtId="0" fontId="17" fillId="0" borderId="0" xfId="95" applyFont="1" applyBorder="1">
      <alignment/>
      <protection/>
    </xf>
    <xf numFmtId="0" fontId="0" fillId="0" borderId="0" xfId="95" applyFont="1" applyBorder="1" applyAlignment="1">
      <alignment horizontal="left" indent="1"/>
      <protection/>
    </xf>
    <xf numFmtId="2" fontId="0" fillId="0" borderId="0" xfId="81" applyNumberFormat="1" applyFont="1" applyBorder="1" applyAlignment="1">
      <alignment horizontal="right" indent="1"/>
      <protection/>
    </xf>
    <xf numFmtId="0" fontId="0" fillId="0" borderId="0" xfId="95" applyFont="1" applyAlignment="1">
      <alignment/>
      <protection/>
    </xf>
    <xf numFmtId="0" fontId="0" fillId="0" borderId="0" xfId="95" applyFont="1">
      <alignment/>
      <protection/>
    </xf>
    <xf numFmtId="0" fontId="17" fillId="0" borderId="0" xfId="95" applyFont="1">
      <alignment/>
      <protection/>
    </xf>
    <xf numFmtId="0" fontId="20" fillId="0" borderId="0" xfId="95" applyFont="1">
      <alignment/>
      <protection/>
    </xf>
    <xf numFmtId="0" fontId="15" fillId="0" borderId="10" xfId="95" applyFont="1" applyBorder="1" applyAlignment="1">
      <alignment horizontal="center"/>
      <protection/>
    </xf>
    <xf numFmtId="49" fontId="17" fillId="0" borderId="0" xfId="96" applyNumberFormat="1" applyFont="1" applyFill="1" applyBorder="1">
      <alignment/>
      <protection/>
    </xf>
    <xf numFmtId="0" fontId="19" fillId="0" borderId="0" xfId="95" applyFont="1">
      <alignment/>
      <protection/>
    </xf>
    <xf numFmtId="49" fontId="0" fillId="0" borderId="0" xfId="96" applyNumberFormat="1" applyFont="1" applyFill="1" applyBorder="1">
      <alignment/>
      <protection/>
    </xf>
    <xf numFmtId="0" fontId="20" fillId="0" borderId="0" xfId="95" applyFont="1" applyAlignment="1">
      <alignment/>
      <protection/>
    </xf>
    <xf numFmtId="0" fontId="17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4" fillId="0" borderId="10" xfId="81" applyFont="1" applyBorder="1" applyAlignment="1">
      <alignment horizontal="right"/>
      <protection/>
    </xf>
    <xf numFmtId="0" fontId="16" fillId="0" borderId="10" xfId="81" applyFont="1" applyBorder="1" applyAlignment="1">
      <alignment horizontal="right"/>
      <protection/>
    </xf>
    <xf numFmtId="0" fontId="0" fillId="0" borderId="0" xfId="94" applyFont="1" applyBorder="1" applyAlignment="1">
      <alignment horizontal="left" indent="1"/>
      <protection/>
    </xf>
    <xf numFmtId="0" fontId="0" fillId="0" borderId="0" xfId="94" applyFont="1">
      <alignment/>
      <protection/>
    </xf>
    <xf numFmtId="0" fontId="0" fillId="0" borderId="0" xfId="94" applyFont="1" applyAlignment="1">
      <alignment horizontal="left" indent="1"/>
      <protection/>
    </xf>
    <xf numFmtId="0" fontId="0" fillId="0" borderId="0" xfId="81" applyFont="1">
      <alignment/>
      <protection/>
    </xf>
    <xf numFmtId="0" fontId="17" fillId="0" borderId="11" xfId="79" applyFont="1" applyBorder="1" applyAlignment="1">
      <alignment horizontal="center" vertical="center" wrapText="1"/>
      <protection/>
    </xf>
    <xf numFmtId="0" fontId="17" fillId="0" borderId="12" xfId="79" applyFont="1" applyBorder="1" applyAlignment="1">
      <alignment horizontal="center" vertical="center" wrapText="1"/>
      <protection/>
    </xf>
    <xf numFmtId="174" fontId="0" fillId="0" borderId="0" xfId="95" applyNumberFormat="1" applyFont="1" applyAlignment="1">
      <alignment/>
      <protection/>
    </xf>
    <xf numFmtId="0" fontId="15" fillId="0" borderId="0" xfId="79" applyFont="1" applyBorder="1" applyAlignment="1">
      <alignment horizontal="left"/>
      <protection/>
    </xf>
    <xf numFmtId="0" fontId="0" fillId="0" borderId="0" xfId="95" applyFont="1" applyAlignment="1">
      <alignment/>
      <protection/>
    </xf>
    <xf numFmtId="0" fontId="17" fillId="0" borderId="0" xfId="79" applyFont="1" applyFill="1" applyBorder="1">
      <alignment/>
      <protection/>
    </xf>
    <xf numFmtId="3" fontId="17" fillId="0" borderId="0" xfId="92" applyNumberFormat="1" applyFont="1" applyFill="1" applyBorder="1" applyAlignment="1">
      <alignment horizontal="right"/>
      <protection/>
    </xf>
    <xf numFmtId="0" fontId="19" fillId="0" borderId="0" xfId="81" applyFont="1" applyFill="1">
      <alignment/>
      <protection/>
    </xf>
    <xf numFmtId="3" fontId="0" fillId="0" borderId="0" xfId="92" applyNumberFormat="1" applyFont="1" applyFill="1" applyBorder="1" applyAlignment="1">
      <alignment horizontal="right"/>
      <protection/>
    </xf>
    <xf numFmtId="0" fontId="0" fillId="0" borderId="0" xfId="81" applyFont="1" applyFill="1">
      <alignment/>
      <protection/>
    </xf>
    <xf numFmtId="0" fontId="20" fillId="0" borderId="0" xfId="81" applyFont="1" applyFill="1">
      <alignment/>
      <protection/>
    </xf>
    <xf numFmtId="0" fontId="15" fillId="0" borderId="10" xfId="79" applyFont="1" applyBorder="1" applyAlignment="1">
      <alignment horizontal="left"/>
      <protection/>
    </xf>
    <xf numFmtId="0" fontId="17" fillId="0" borderId="0" xfId="95" applyFont="1" applyBorder="1">
      <alignment/>
      <protection/>
    </xf>
    <xf numFmtId="174" fontId="17" fillId="0" borderId="0" xfId="95" applyNumberFormat="1" applyFont="1" applyAlignment="1">
      <alignment/>
      <protection/>
    </xf>
    <xf numFmtId="173" fontId="17" fillId="0" borderId="0" xfId="95" applyNumberFormat="1" applyFont="1" applyAlignment="1">
      <alignment horizontal="right"/>
      <protection/>
    </xf>
    <xf numFmtId="0" fontId="17" fillId="0" borderId="0" xfId="95" applyFont="1">
      <alignment/>
      <protection/>
    </xf>
    <xf numFmtId="173" fontId="0" fillId="0" borderId="0" xfId="95" applyNumberFormat="1" applyFont="1" applyAlignment="1">
      <alignment horizontal="right"/>
      <protection/>
    </xf>
    <xf numFmtId="0" fontId="0" fillId="0" borderId="0" xfId="95" applyFont="1" applyBorder="1" applyAlignment="1">
      <alignment horizontal="left" indent="1"/>
      <protection/>
    </xf>
    <xf numFmtId="174" fontId="0" fillId="0" borderId="0" xfId="95" applyNumberFormat="1" applyFont="1" applyAlignment="1">
      <alignment/>
      <protection/>
    </xf>
    <xf numFmtId="173" fontId="0" fillId="0" borderId="0" xfId="95" applyNumberFormat="1" applyFont="1" applyAlignment="1">
      <alignment horizontal="center"/>
      <protection/>
    </xf>
    <xf numFmtId="0" fontId="0" fillId="0" borderId="0" xfId="95" applyFont="1">
      <alignment/>
      <protection/>
    </xf>
    <xf numFmtId="0" fontId="16" fillId="0" borderId="0" xfId="95" applyFont="1">
      <alignment/>
      <protection/>
    </xf>
    <xf numFmtId="174" fontId="0" fillId="0" borderId="0" xfId="79" applyNumberFormat="1" applyFont="1">
      <alignment/>
      <protection/>
    </xf>
    <xf numFmtId="174" fontId="0" fillId="0" borderId="0" xfId="79" applyNumberFormat="1" applyFont="1" applyBorder="1">
      <alignment/>
      <protection/>
    </xf>
    <xf numFmtId="174" fontId="0" fillId="0" borderId="0" xfId="95" applyNumberFormat="1" applyFont="1" applyBorder="1" applyAlignment="1">
      <alignment/>
      <protection/>
    </xf>
    <xf numFmtId="173" fontId="0" fillId="0" borderId="0" xfId="95" applyNumberFormat="1" applyFont="1" applyBorder="1" applyAlignment="1">
      <alignment horizontal="right"/>
      <protection/>
    </xf>
    <xf numFmtId="173" fontId="0" fillId="0" borderId="0" xfId="95" applyNumberFormat="1" applyFont="1" applyBorder="1" applyAlignment="1">
      <alignment horizontal="right"/>
      <protection/>
    </xf>
    <xf numFmtId="173" fontId="0" fillId="0" borderId="0" xfId="95" applyNumberFormat="1" applyFont="1" applyBorder="1" applyAlignment="1">
      <alignment horizontal="center"/>
      <protection/>
    </xf>
    <xf numFmtId="0" fontId="25" fillId="0" borderId="0" xfId="95" applyFont="1">
      <alignment/>
      <protection/>
    </xf>
    <xf numFmtId="174" fontId="26" fillId="0" borderId="0" xfId="95" applyNumberFormat="1" applyFont="1" applyAlignment="1">
      <alignment/>
      <protection/>
    </xf>
    <xf numFmtId="174" fontId="0" fillId="0" borderId="0" xfId="79" applyNumberFormat="1" applyFont="1">
      <alignment/>
      <protection/>
    </xf>
    <xf numFmtId="0" fontId="16" fillId="0" borderId="0" xfId="95" applyFont="1">
      <alignment/>
      <protection/>
    </xf>
    <xf numFmtId="0" fontId="25" fillId="0" borderId="0" xfId="95" applyFont="1">
      <alignment/>
      <protection/>
    </xf>
    <xf numFmtId="174" fontId="0" fillId="0" borderId="0" xfId="79" applyNumberFormat="1" applyFont="1" applyBorder="1">
      <alignment/>
      <protection/>
    </xf>
    <xf numFmtId="174" fontId="0" fillId="0" borderId="0" xfId="95" applyNumberFormat="1" applyFont="1" applyBorder="1" applyAlignment="1">
      <alignment/>
      <protection/>
    </xf>
    <xf numFmtId="0" fontId="0" fillId="0" borderId="0" xfId="95" applyFont="1" applyBorder="1">
      <alignment/>
      <protection/>
    </xf>
    <xf numFmtId="0" fontId="0" fillId="0" borderId="0" xfId="95" applyFont="1" applyBorder="1" applyAlignment="1">
      <alignment/>
      <protection/>
    </xf>
    <xf numFmtId="0" fontId="24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19" fillId="0" borderId="0" xfId="0" applyFont="1" applyAlignment="1">
      <alignment/>
    </xf>
    <xf numFmtId="174" fontId="17" fillId="0" borderId="0" xfId="93" applyNumberFormat="1" applyFont="1" applyBorder="1">
      <alignment/>
      <protection/>
    </xf>
    <xf numFmtId="174" fontId="0" fillId="0" borderId="0" xfId="93" applyNumberFormat="1" applyFont="1" applyBorder="1" applyAlignment="1">
      <alignment horizontal="right" indent="2"/>
      <protection/>
    </xf>
    <xf numFmtId="0" fontId="0" fillId="0" borderId="0" xfId="95" applyFont="1" applyFill="1">
      <alignment/>
      <protection/>
    </xf>
    <xf numFmtId="0" fontId="15" fillId="0" borderId="10" xfId="95" applyFont="1" applyFill="1" applyBorder="1" applyAlignment="1">
      <alignment horizontal="left"/>
      <protection/>
    </xf>
    <xf numFmtId="177" fontId="15" fillId="0" borderId="10" xfId="95" applyNumberFormat="1" applyFont="1" applyFill="1" applyBorder="1" applyAlignment="1">
      <alignment horizontal="left"/>
      <protection/>
    </xf>
    <xf numFmtId="0" fontId="16" fillId="0" borderId="0" xfId="95" applyFont="1" applyFill="1" applyAlignment="1">
      <alignment horizontal="right"/>
      <protection/>
    </xf>
    <xf numFmtId="0" fontId="15" fillId="0" borderId="0" xfId="79" applyFont="1" applyFill="1" applyBorder="1" applyAlignment="1">
      <alignment horizontal="left"/>
      <protection/>
    </xf>
    <xf numFmtId="0" fontId="0" fillId="0" borderId="0" xfId="95" applyFont="1" applyFill="1" applyAlignment="1">
      <alignment/>
      <protection/>
    </xf>
    <xf numFmtId="0" fontId="17" fillId="0" borderId="12" xfId="79" applyFont="1" applyFill="1" applyBorder="1" applyAlignment="1">
      <alignment horizontal="center" vertical="center" wrapText="1"/>
      <protection/>
    </xf>
    <xf numFmtId="0" fontId="21" fillId="0" borderId="0" xfId="98" applyNumberFormat="1" applyFont="1" applyFill="1" applyBorder="1" applyAlignment="1">
      <alignment/>
      <protection/>
    </xf>
    <xf numFmtId="177" fontId="17" fillId="0" borderId="0" xfId="95" applyNumberFormat="1" applyFont="1" applyFill="1" applyAlignment="1" quotePrefix="1">
      <alignment/>
      <protection/>
    </xf>
    <xf numFmtId="0" fontId="17" fillId="0" borderId="0" xfId="95" applyFont="1" applyFill="1">
      <alignment/>
      <protection/>
    </xf>
    <xf numFmtId="177" fontId="17" fillId="0" borderId="0" xfId="95" applyNumberFormat="1" applyFont="1" applyFill="1">
      <alignment/>
      <protection/>
    </xf>
    <xf numFmtId="177" fontId="17" fillId="0" borderId="0" xfId="95" applyNumberFormat="1" applyFont="1" applyFill="1" applyAlignment="1" quotePrefix="1">
      <alignment/>
      <protection/>
    </xf>
    <xf numFmtId="0" fontId="17" fillId="0" borderId="0" xfId="95" applyFont="1" applyFill="1">
      <alignment/>
      <protection/>
    </xf>
    <xf numFmtId="0" fontId="22" fillId="0" borderId="0" xfId="81" applyNumberFormat="1" applyFont="1" applyFill="1" applyBorder="1" applyAlignment="1">
      <alignment horizontal="left" indent="3"/>
      <protection/>
    </xf>
    <xf numFmtId="177" fontId="0" fillId="0" borderId="0" xfId="95" applyNumberFormat="1" applyFont="1" applyFill="1" applyAlignment="1">
      <alignment horizontal="right"/>
      <protection/>
    </xf>
    <xf numFmtId="177" fontId="0" fillId="0" borderId="0" xfId="95" applyNumberFormat="1" applyFont="1" applyFill="1">
      <alignment/>
      <protection/>
    </xf>
    <xf numFmtId="0" fontId="22" fillId="0" borderId="0" xfId="81" applyNumberFormat="1" applyFont="1" applyFill="1" applyBorder="1" applyAlignment="1">
      <alignment/>
      <protection/>
    </xf>
    <xf numFmtId="177" fontId="0" fillId="0" borderId="0" xfId="95" applyNumberFormat="1" applyFont="1" applyFill="1" applyBorder="1">
      <alignment/>
      <protection/>
    </xf>
    <xf numFmtId="0" fontId="0" fillId="0" borderId="0" xfId="95" applyFont="1" applyFill="1" applyBorder="1">
      <alignment/>
      <protection/>
    </xf>
    <xf numFmtId="0" fontId="0" fillId="0" borderId="0" xfId="81" applyFont="1" applyFill="1">
      <alignment/>
      <protection/>
    </xf>
    <xf numFmtId="0" fontId="17" fillId="0" borderId="0" xfId="95" applyFont="1" applyFill="1" applyBorder="1" applyAlignment="1">
      <alignment horizontal="left"/>
      <protection/>
    </xf>
    <xf numFmtId="0" fontId="0" fillId="0" borderId="0" xfId="95" applyFont="1" applyFill="1" applyAlignment="1">
      <alignment/>
      <protection/>
    </xf>
    <xf numFmtId="0" fontId="17" fillId="0" borderId="10" xfId="95" applyFont="1" applyFill="1" applyBorder="1" applyAlignment="1">
      <alignment horizontal="left"/>
      <protection/>
    </xf>
    <xf numFmtId="0" fontId="17" fillId="0" borderId="0" xfId="95" applyFont="1" applyFill="1" applyBorder="1" applyAlignment="1">
      <alignment horizontal="center"/>
      <protection/>
    </xf>
    <xf numFmtId="0" fontId="0" fillId="0" borderId="0" xfId="79" applyFont="1" applyFill="1">
      <alignment/>
      <protection/>
    </xf>
    <xf numFmtId="0" fontId="17" fillId="0" borderId="0" xfId="95" applyFont="1" applyFill="1" applyBorder="1" applyAlignment="1">
      <alignment/>
      <protection/>
    </xf>
    <xf numFmtId="0" fontId="17" fillId="0" borderId="0" xfId="95" applyFont="1" applyFill="1" applyBorder="1" applyAlignment="1">
      <alignment horizontal="center" vertical="center"/>
      <protection/>
    </xf>
    <xf numFmtId="0" fontId="17" fillId="0" borderId="0" xfId="79" applyFont="1" applyFill="1" applyBorder="1" applyAlignment="1">
      <alignment horizontal="center" vertical="center" wrapText="1"/>
      <protection/>
    </xf>
    <xf numFmtId="1" fontId="0" fillId="0" borderId="0" xfId="95" applyNumberFormat="1" applyFont="1" applyFill="1" applyAlignment="1">
      <alignment horizontal="center"/>
      <protection/>
    </xf>
    <xf numFmtId="177" fontId="0" fillId="0" borderId="0" xfId="95" applyNumberFormat="1" applyFont="1" applyFill="1" applyAlignment="1">
      <alignment horizontal="center"/>
      <protection/>
    </xf>
    <xf numFmtId="185" fontId="0" fillId="0" borderId="0" xfId="95" applyNumberFormat="1" applyFont="1" applyFill="1" applyAlignment="1">
      <alignment horizontal="right"/>
      <protection/>
    </xf>
    <xf numFmtId="185" fontId="0" fillId="0" borderId="0" xfId="95" applyNumberFormat="1" applyFont="1" applyFill="1" applyAlignment="1">
      <alignment horizontal="left" indent="1"/>
      <protection/>
    </xf>
    <xf numFmtId="0" fontId="0" fillId="0" borderId="0" xfId="95" applyFont="1" applyFill="1" applyAlignment="1">
      <alignment horizontal="center"/>
      <protection/>
    </xf>
    <xf numFmtId="0" fontId="0" fillId="0" borderId="0" xfId="81" applyFont="1" applyFill="1" applyBorder="1">
      <alignment/>
      <protection/>
    </xf>
    <xf numFmtId="0" fontId="15" fillId="0" borderId="0" xfId="81" applyFont="1" applyAlignment="1">
      <alignment horizontal="left" wrapText="1"/>
      <protection/>
    </xf>
    <xf numFmtId="0" fontId="0" fillId="0" borderId="0" xfId="0" applyFont="1" applyAlignment="1">
      <alignment/>
    </xf>
    <xf numFmtId="0" fontId="16" fillId="0" borderId="10" xfId="94" applyFont="1" applyBorder="1" applyAlignment="1">
      <alignment horizontal="right"/>
      <protection/>
    </xf>
    <xf numFmtId="0" fontId="0" fillId="0" borderId="13" xfId="0" applyFont="1" applyBorder="1" applyAlignment="1">
      <alignment horizontal="center"/>
    </xf>
    <xf numFmtId="0" fontId="2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8" fillId="0" borderId="0" xfId="0" applyFont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0" fillId="0" borderId="0" xfId="79">
      <alignment/>
      <protection/>
    </xf>
    <xf numFmtId="0" fontId="18" fillId="0" borderId="0" xfId="79" applyFont="1">
      <alignment/>
      <protection/>
    </xf>
    <xf numFmtId="0" fontId="16" fillId="0" borderId="0" xfId="79" applyFont="1">
      <alignment/>
      <protection/>
    </xf>
    <xf numFmtId="0" fontId="0" fillId="0" borderId="14" xfId="81" applyFont="1" applyFill="1" applyBorder="1">
      <alignment/>
      <protection/>
    </xf>
    <xf numFmtId="3" fontId="0" fillId="0" borderId="0" xfId="81" applyNumberFormat="1" applyFont="1" applyBorder="1" applyAlignment="1">
      <alignment/>
      <protection/>
    </xf>
    <xf numFmtId="3" fontId="16" fillId="0" borderId="0" xfId="92" applyNumberFormat="1" applyFont="1" applyFill="1" applyBorder="1" applyAlignment="1">
      <alignment horizontal="right"/>
      <protection/>
    </xf>
    <xf numFmtId="0" fontId="30" fillId="0" borderId="0" xfId="81" applyFont="1" applyFill="1">
      <alignment/>
      <protection/>
    </xf>
    <xf numFmtId="3" fontId="0" fillId="0" borderId="0" xfId="95" applyNumberFormat="1" applyFont="1" applyAlignment="1">
      <alignment/>
      <protection/>
    </xf>
    <xf numFmtId="3" fontId="0" fillId="0" borderId="0" xfId="79" applyNumberFormat="1" applyFont="1">
      <alignment/>
      <protection/>
    </xf>
    <xf numFmtId="3" fontId="26" fillId="0" borderId="0" xfId="95" applyNumberFormat="1" applyFont="1" applyAlignment="1">
      <alignment/>
      <protection/>
    </xf>
    <xf numFmtId="0" fontId="0" fillId="0" borderId="0" xfId="0" applyFont="1" applyFill="1" applyAlignment="1">
      <alignment/>
    </xf>
    <xf numFmtId="0" fontId="16" fillId="0" borderId="0" xfId="81" applyFont="1" applyFill="1">
      <alignment/>
      <protection/>
    </xf>
    <xf numFmtId="2" fontId="18" fillId="0" borderId="0" xfId="79" applyNumberFormat="1" applyFont="1" applyFill="1" applyBorder="1" applyAlignment="1">
      <alignment horizontal="right"/>
      <protection/>
    </xf>
    <xf numFmtId="0" fontId="17" fillId="0" borderId="0" xfId="81" applyFont="1" applyBorder="1">
      <alignment/>
      <protection/>
    </xf>
    <xf numFmtId="0" fontId="0" fillId="0" borderId="0" xfId="81" applyFont="1" applyBorder="1">
      <alignment/>
      <protection/>
    </xf>
    <xf numFmtId="0" fontId="17" fillId="0" borderId="0" xfId="81" applyFont="1">
      <alignment/>
      <protection/>
    </xf>
    <xf numFmtId="2" fontId="0" fillId="0" borderId="0" xfId="81" applyNumberFormat="1" applyFont="1" applyBorder="1" applyAlignment="1">
      <alignment/>
      <protection/>
    </xf>
    <xf numFmtId="0" fontId="17" fillId="0" borderId="0" xfId="89" applyNumberFormat="1" applyFont="1" applyFill="1" applyBorder="1">
      <alignment/>
      <protection/>
    </xf>
    <xf numFmtId="3" fontId="17" fillId="0" borderId="0" xfId="92" applyNumberFormat="1" applyFont="1" applyFill="1" applyBorder="1" applyAlignment="1">
      <alignment horizontal="right"/>
      <protection/>
    </xf>
    <xf numFmtId="3" fontId="76" fillId="0" borderId="0" xfId="0" applyNumberFormat="1" applyFont="1" applyBorder="1" applyAlignment="1">
      <alignment/>
    </xf>
    <xf numFmtId="3" fontId="77" fillId="0" borderId="0" xfId="0" applyNumberFormat="1" applyFont="1" applyBorder="1" applyAlignment="1">
      <alignment/>
    </xf>
    <xf numFmtId="3" fontId="16" fillId="0" borderId="0" xfId="92" applyNumberFormat="1" applyFont="1" applyFill="1" applyBorder="1" applyAlignment="1">
      <alignment horizontal="right"/>
      <protection/>
    </xf>
    <xf numFmtId="3" fontId="77" fillId="0" borderId="0" xfId="0" applyNumberFormat="1" applyFont="1" applyBorder="1" applyAlignment="1">
      <alignment/>
    </xf>
    <xf numFmtId="0" fontId="16" fillId="0" borderId="0" xfId="81" applyFont="1">
      <alignment/>
      <protection/>
    </xf>
    <xf numFmtId="0" fontId="17" fillId="0" borderId="0" xfId="91" applyFont="1" applyBorder="1" applyAlignment="1">
      <alignment/>
      <protection/>
    </xf>
    <xf numFmtId="0" fontId="0" fillId="0" borderId="0" xfId="91" applyFont="1" applyBorder="1" applyAlignment="1">
      <alignment horizontal="left" indent="1"/>
      <protection/>
    </xf>
    <xf numFmtId="0" fontId="17" fillId="0" borderId="0" xfId="91" applyFont="1" applyBorder="1">
      <alignment/>
      <protection/>
    </xf>
    <xf numFmtId="0" fontId="78" fillId="0" borderId="14" xfId="0" applyFont="1" applyBorder="1" applyAlignment="1">
      <alignment horizontal="center" vertical="center" wrapText="1"/>
    </xf>
    <xf numFmtId="0" fontId="17" fillId="0" borderId="0" xfId="95" applyFont="1" applyAlignment="1">
      <alignment horizontal="center" vertical="center"/>
      <protection/>
    </xf>
    <xf numFmtId="0" fontId="17" fillId="0" borderId="0" xfId="90" applyNumberFormat="1" applyFont="1" applyBorder="1" applyAlignment="1">
      <alignment horizontal="center" vertical="center"/>
      <protection/>
    </xf>
    <xf numFmtId="0" fontId="78" fillId="0" borderId="0" xfId="0" applyFont="1" applyBorder="1" applyAlignment="1">
      <alignment horizontal="center" vertical="center" wrapText="1"/>
    </xf>
    <xf numFmtId="0" fontId="17" fillId="0" borderId="0" xfId="90" applyNumberFormat="1" applyFont="1" applyBorder="1" applyAlignment="1" quotePrefix="1">
      <alignment horizontal="center" vertical="center"/>
      <protection/>
    </xf>
    <xf numFmtId="0" fontId="17" fillId="0" borderId="0" xfId="90" applyFont="1" applyBorder="1" applyAlignment="1">
      <alignment vertical="center"/>
      <protection/>
    </xf>
    <xf numFmtId="0" fontId="17" fillId="0" borderId="0" xfId="90" applyFont="1" applyBorder="1" applyAlignment="1">
      <alignment horizontal="center" vertical="center"/>
      <protection/>
    </xf>
    <xf numFmtId="0" fontId="17" fillId="0" borderId="11" xfId="100" applyFont="1" applyBorder="1" applyAlignment="1">
      <alignment vertical="center"/>
      <protection/>
    </xf>
    <xf numFmtId="0" fontId="78" fillId="0" borderId="11" xfId="0" applyFont="1" applyBorder="1" applyAlignment="1">
      <alignment horizontal="center" vertical="center" wrapText="1"/>
    </xf>
    <xf numFmtId="0" fontId="17" fillId="0" borderId="0" xfId="99" applyNumberFormat="1" applyFont="1" applyBorder="1" applyAlignment="1">
      <alignment wrapText="1"/>
      <protection/>
    </xf>
    <xf numFmtId="0" fontId="0" fillId="0" borderId="0" xfId="99" applyNumberFormat="1" applyFont="1" applyBorder="1" applyAlignment="1">
      <alignment horizontal="left" indent="1"/>
      <protection/>
    </xf>
    <xf numFmtId="0" fontId="15" fillId="0" borderId="10" xfId="81" applyFont="1" applyBorder="1" applyAlignment="1">
      <alignment horizontal="left" wrapText="1"/>
      <protection/>
    </xf>
    <xf numFmtId="43" fontId="0" fillId="0" borderId="0" xfId="42" applyFont="1" applyBorder="1" applyAlignment="1">
      <alignment horizontal="right"/>
    </xf>
    <xf numFmtId="0" fontId="0" fillId="0" borderId="0" xfId="95" applyFont="1" applyBorder="1" applyAlignment="1">
      <alignment horizontal="left"/>
      <protection/>
    </xf>
    <xf numFmtId="177" fontId="0" fillId="0" borderId="0" xfId="95" applyNumberFormat="1" applyFont="1" applyFill="1" applyBorder="1" applyAlignment="1">
      <alignment horizontal="right" indent="1"/>
      <protection/>
    </xf>
    <xf numFmtId="0" fontId="18" fillId="0" borderId="11" xfId="0" applyFont="1" applyBorder="1" applyAlignment="1">
      <alignment horizontal="center" vertical="center" wrapText="1"/>
    </xf>
    <xf numFmtId="173" fontId="0" fillId="0" borderId="0" xfId="95" applyNumberFormat="1" applyFont="1" applyFill="1" applyAlignment="1">
      <alignment horizontal="right"/>
      <protection/>
    </xf>
    <xf numFmtId="0" fontId="17" fillId="0" borderId="0" xfId="81" applyFont="1" applyBorder="1" applyAlignment="1">
      <alignment/>
      <protection/>
    </xf>
    <xf numFmtId="2" fontId="17" fillId="0" borderId="0" xfId="81" applyNumberFormat="1" applyFont="1" applyBorder="1" applyAlignment="1">
      <alignment horizontal="right" indent="1"/>
      <protection/>
    </xf>
    <xf numFmtId="0" fontId="18" fillId="0" borderId="0" xfId="95" applyFont="1" applyBorder="1">
      <alignment/>
      <protection/>
    </xf>
    <xf numFmtId="0" fontId="0" fillId="0" borderId="0" xfId="81" applyFont="1" applyBorder="1" applyAlignment="1">
      <alignment horizontal="left" indent="1"/>
      <protection/>
    </xf>
    <xf numFmtId="2" fontId="0" fillId="0" borderId="0" xfId="81" applyNumberFormat="1" applyFont="1" applyBorder="1" applyAlignment="1">
      <alignment horizontal="right" indent="1"/>
      <protection/>
    </xf>
    <xf numFmtId="0" fontId="0" fillId="0" borderId="0" xfId="81" applyFont="1" applyBorder="1" applyAlignment="1">
      <alignment horizontal="left" wrapText="1" indent="1"/>
      <protection/>
    </xf>
    <xf numFmtId="0" fontId="17" fillId="0" borderId="0" xfId="95" applyFont="1" applyBorder="1" applyAlignment="1">
      <alignment wrapText="1"/>
      <protection/>
    </xf>
    <xf numFmtId="185" fontId="0" fillId="0" borderId="0" xfId="42" applyNumberFormat="1" applyFont="1" applyAlignment="1">
      <alignment/>
    </xf>
    <xf numFmtId="0" fontId="15" fillId="0" borderId="0" xfId="95" applyFont="1" applyFill="1" applyAlignment="1">
      <alignment horizontal="left" wrapText="1"/>
      <protection/>
    </xf>
    <xf numFmtId="3" fontId="0" fillId="0" borderId="0" xfId="79" applyNumberFormat="1" applyFont="1" applyBorder="1">
      <alignment/>
      <protection/>
    </xf>
    <xf numFmtId="177" fontId="0" fillId="0" borderId="0" xfId="95" applyNumberFormat="1" applyFont="1" applyFill="1" applyAlignment="1" quotePrefix="1">
      <alignment/>
      <protection/>
    </xf>
    <xf numFmtId="0" fontId="79" fillId="0" borderId="0" xfId="0" applyFont="1" applyAlignment="1">
      <alignment/>
    </xf>
    <xf numFmtId="185" fontId="76" fillId="0" borderId="0" xfId="42" applyNumberFormat="1" applyFont="1" applyAlignment="1">
      <alignment/>
    </xf>
    <xf numFmtId="0" fontId="17" fillId="0" borderId="15" xfId="79" applyFont="1" applyFill="1" applyBorder="1" applyAlignment="1">
      <alignment horizontal="center" vertical="center" wrapText="1"/>
      <protection/>
    </xf>
    <xf numFmtId="173" fontId="0" fillId="0" borderId="0" xfId="95" applyNumberFormat="1" applyFont="1">
      <alignment/>
      <protection/>
    </xf>
    <xf numFmtId="0" fontId="6" fillId="0" borderId="10" xfId="79" applyFont="1" applyBorder="1" applyAlignment="1">
      <alignment horizontal="center"/>
      <protection/>
    </xf>
    <xf numFmtId="0" fontId="31" fillId="0" borderId="10" xfId="94" applyFont="1" applyBorder="1" applyAlignment="1">
      <alignment horizontal="right"/>
      <protection/>
    </xf>
    <xf numFmtId="0" fontId="0" fillId="0" borderId="0" xfId="79" applyFont="1" applyBorder="1" applyAlignment="1">
      <alignment horizontal="center"/>
      <protection/>
    </xf>
    <xf numFmtId="2" fontId="17" fillId="0" borderId="0" xfId="79" applyNumberFormat="1" applyFont="1" applyBorder="1" applyAlignment="1">
      <alignment horizontal="right" indent="1"/>
      <protection/>
    </xf>
    <xf numFmtId="2" fontId="0" fillId="0" borderId="0" xfId="79" applyNumberFormat="1" applyFont="1" applyBorder="1" applyAlignment="1">
      <alignment horizontal="right" indent="1"/>
      <protection/>
    </xf>
    <xf numFmtId="2" fontId="17" fillId="0" borderId="0" xfId="79" applyNumberFormat="1" applyFont="1" applyFill="1" applyBorder="1" applyAlignment="1">
      <alignment horizontal="center" wrapText="1"/>
      <protection/>
    </xf>
    <xf numFmtId="0" fontId="17" fillId="0" borderId="11" xfId="79" applyFont="1" applyFill="1" applyBorder="1" applyAlignment="1">
      <alignment horizontal="center" vertical="center" wrapText="1"/>
      <protection/>
    </xf>
    <xf numFmtId="3" fontId="17" fillId="0" borderId="0" xfId="95" applyNumberFormat="1" applyFont="1" applyFill="1" applyBorder="1" applyAlignment="1">
      <alignment horizontal="center"/>
      <protection/>
    </xf>
    <xf numFmtId="174" fontId="17" fillId="0" borderId="0" xfId="81" applyNumberFormat="1" applyFont="1" applyAlignment="1">
      <alignment horizontal="right" indent="2"/>
      <protection/>
    </xf>
    <xf numFmtId="174" fontId="17" fillId="0" borderId="0" xfId="93" applyNumberFormat="1" applyFont="1" applyBorder="1" applyAlignment="1">
      <alignment horizontal="right" indent="2"/>
      <protection/>
    </xf>
    <xf numFmtId="2" fontId="78" fillId="0" borderId="14" xfId="95" applyNumberFormat="1" applyFont="1" applyBorder="1" applyAlignment="1">
      <alignment horizontal="right" indent="1"/>
      <protection/>
    </xf>
    <xf numFmtId="2" fontId="76" fillId="0" borderId="0" xfId="95" applyNumberFormat="1" applyFont="1" applyBorder="1" applyAlignment="1">
      <alignment horizontal="right" indent="1"/>
      <protection/>
    </xf>
    <xf numFmtId="2" fontId="80" fillId="0" borderId="0" xfId="95" applyNumberFormat="1" applyFont="1" applyBorder="1" applyAlignment="1">
      <alignment horizontal="right" indent="1"/>
      <protection/>
    </xf>
    <xf numFmtId="2" fontId="76" fillId="0" borderId="0" xfId="95" applyNumberFormat="1" applyFont="1" applyFill="1" applyBorder="1" applyAlignment="1">
      <alignment horizontal="right" indent="1"/>
      <protection/>
    </xf>
    <xf numFmtId="0" fontId="81" fillId="0" borderId="0" xfId="95" applyFont="1" applyAlignment="1">
      <alignment/>
      <protection/>
    </xf>
    <xf numFmtId="2" fontId="80" fillId="0" borderId="0" xfId="95" applyNumberFormat="1" applyFont="1" applyFill="1" applyBorder="1" applyAlignment="1">
      <alignment horizontal="right" indent="1"/>
      <protection/>
    </xf>
    <xf numFmtId="2" fontId="78" fillId="0" borderId="0" xfId="95" applyNumberFormat="1" applyFont="1" applyBorder="1" applyAlignment="1">
      <alignment horizontal="right" indent="1"/>
      <protection/>
    </xf>
    <xf numFmtId="2" fontId="78" fillId="0" borderId="0" xfId="95" applyNumberFormat="1" applyFont="1" applyFill="1" applyBorder="1" applyAlignment="1">
      <alignment horizontal="right" indent="1"/>
      <protection/>
    </xf>
    <xf numFmtId="0" fontId="15" fillId="0" borderId="1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0" fillId="0" borderId="0" xfId="94" applyFont="1" applyBorder="1" applyAlignment="1">
      <alignment horizontal="center"/>
      <protection/>
    </xf>
    <xf numFmtId="0" fontId="17" fillId="0" borderId="0" xfId="94" applyFont="1" applyBorder="1">
      <alignment/>
      <protection/>
    </xf>
    <xf numFmtId="174" fontId="17" fillId="0" borderId="0" xfId="94" applyNumberFormat="1" applyFont="1" applyAlignment="1">
      <alignment horizontal="right" indent="1"/>
      <protection/>
    </xf>
    <xf numFmtId="173" fontId="17" fillId="0" borderId="0" xfId="94" applyNumberFormat="1" applyFont="1" applyAlignment="1">
      <alignment horizontal="right" indent="1"/>
      <protection/>
    </xf>
    <xf numFmtId="3" fontId="0" fillId="0" borderId="0" xfId="94" applyNumberFormat="1" applyFont="1" applyAlignment="1">
      <alignment/>
      <protection/>
    </xf>
    <xf numFmtId="174" fontId="0" fillId="0" borderId="0" xfId="94" applyNumberFormat="1" applyFont="1" applyAlignment="1">
      <alignment horizontal="right" indent="1"/>
      <protection/>
    </xf>
    <xf numFmtId="173" fontId="0" fillId="0" borderId="0" xfId="94" applyNumberFormat="1" applyFont="1" applyAlignment="1">
      <alignment horizontal="right" indent="1"/>
      <protection/>
    </xf>
    <xf numFmtId="0" fontId="15" fillId="0" borderId="10" xfId="94" applyFont="1" applyBorder="1" applyAlignment="1">
      <alignment horizontal="left"/>
      <protection/>
    </xf>
    <xf numFmtId="0" fontId="17" fillId="0" borderId="0" xfId="95" applyFont="1" applyBorder="1" applyAlignment="1">
      <alignment horizontal="left"/>
      <protection/>
    </xf>
    <xf numFmtId="173" fontId="17" fillId="0" borderId="0" xfId="0" applyNumberFormat="1" applyFont="1" applyAlignment="1">
      <alignment horizontal="right" indent="1"/>
    </xf>
    <xf numFmtId="0" fontId="17" fillId="0" borderId="0" xfId="94" applyFont="1">
      <alignment/>
      <protection/>
    </xf>
    <xf numFmtId="173" fontId="0" fillId="0" borderId="0" xfId="0" applyNumberFormat="1" applyFont="1" applyAlignment="1">
      <alignment horizontal="right" indent="1"/>
    </xf>
    <xf numFmtId="173" fontId="0" fillId="0" borderId="0" xfId="0" applyNumberFormat="1" applyFont="1" applyFill="1" applyAlignment="1">
      <alignment horizontal="right" indent="1"/>
    </xf>
    <xf numFmtId="0" fontId="0" fillId="0" borderId="0" xfId="94" applyFont="1" applyFill="1">
      <alignment/>
      <protection/>
    </xf>
    <xf numFmtId="3" fontId="0" fillId="0" borderId="0" xfId="94" applyNumberFormat="1" applyFont="1">
      <alignment/>
      <protection/>
    </xf>
    <xf numFmtId="173" fontId="0" fillId="0" borderId="0" xfId="94" applyNumberFormat="1" applyFont="1">
      <alignment/>
      <protection/>
    </xf>
    <xf numFmtId="0" fontId="18" fillId="0" borderId="0" xfId="94" applyFont="1" applyAlignment="1">
      <alignment horizontal="left"/>
      <protection/>
    </xf>
    <xf numFmtId="0" fontId="15" fillId="0" borderId="0" xfId="94" applyFont="1" applyFill="1" applyAlignment="1">
      <alignment horizontal="left"/>
      <protection/>
    </xf>
    <xf numFmtId="0" fontId="20" fillId="0" borderId="0" xfId="94" applyFont="1">
      <alignment/>
      <protection/>
    </xf>
    <xf numFmtId="0" fontId="19" fillId="0" borderId="0" xfId="94" applyFont="1">
      <alignment/>
      <protection/>
    </xf>
    <xf numFmtId="0" fontId="20" fillId="0" borderId="0" xfId="94" applyFont="1" applyFill="1">
      <alignment/>
      <protection/>
    </xf>
    <xf numFmtId="0" fontId="20" fillId="0" borderId="0" xfId="94" applyFont="1" applyAlignment="1">
      <alignment horizontal="right"/>
      <protection/>
    </xf>
    <xf numFmtId="0" fontId="32" fillId="0" borderId="0" xfId="81" applyNumberFormat="1" applyFont="1" applyFill="1" applyBorder="1" applyAlignment="1">
      <alignment horizontal="left" indent="1"/>
      <protection/>
    </xf>
    <xf numFmtId="177" fontId="0" fillId="0" borderId="0" xfId="95" applyNumberFormat="1" applyFont="1" applyFill="1" applyAlignment="1" quotePrefix="1">
      <alignment horizontal="center"/>
      <protection/>
    </xf>
    <xf numFmtId="177" fontId="0" fillId="0" borderId="0" xfId="95" applyNumberFormat="1" applyFont="1" applyFill="1" applyAlignment="1" quotePrefix="1">
      <alignment horizontal="right"/>
      <protection/>
    </xf>
    <xf numFmtId="173" fontId="0" fillId="0" borderId="0" xfId="95" applyNumberFormat="1" applyFont="1" applyFill="1">
      <alignment/>
      <protection/>
    </xf>
    <xf numFmtId="191" fontId="0" fillId="0" borderId="0" xfId="95" applyNumberFormat="1" applyFont="1" applyFill="1" applyAlignment="1" quotePrefix="1">
      <alignment horizontal="right"/>
      <protection/>
    </xf>
    <xf numFmtId="177" fontId="0" fillId="0" borderId="0" xfId="95" applyNumberFormat="1" applyFont="1" applyFill="1" applyBorder="1" applyAlignment="1" quotePrefix="1">
      <alignment/>
      <protection/>
    </xf>
    <xf numFmtId="0" fontId="15" fillId="0" borderId="0" xfId="95" applyFont="1" applyFill="1" applyBorder="1" applyAlignment="1">
      <alignment horizontal="left"/>
      <protection/>
    </xf>
    <xf numFmtId="173" fontId="17" fillId="0" borderId="0" xfId="95" applyNumberFormat="1" applyFont="1" applyFill="1">
      <alignment/>
      <protection/>
    </xf>
    <xf numFmtId="185" fontId="0" fillId="0" borderId="0" xfId="46" applyNumberFormat="1" applyFont="1" applyFill="1" applyAlignment="1">
      <alignment/>
    </xf>
    <xf numFmtId="177" fontId="0" fillId="0" borderId="0" xfId="46" applyNumberFormat="1" applyFont="1" applyFill="1" applyAlignment="1">
      <alignment/>
    </xf>
    <xf numFmtId="174" fontId="17" fillId="0" borderId="0" xfId="92" applyNumberFormat="1" applyFont="1" applyFill="1" applyBorder="1" applyAlignment="1">
      <alignment horizontal="right" indent="1"/>
      <protection/>
    </xf>
    <xf numFmtId="174" fontId="0" fillId="0" borderId="0" xfId="92" applyNumberFormat="1" applyFont="1" applyFill="1" applyBorder="1" applyAlignment="1">
      <alignment horizontal="right" indent="1"/>
      <protection/>
    </xf>
    <xf numFmtId="0" fontId="0" fillId="0" borderId="0" xfId="81" applyFont="1" applyFill="1" applyBorder="1" applyAlignment="1">
      <alignment horizontal="left" indent="1"/>
      <protection/>
    </xf>
    <xf numFmtId="2" fontId="0" fillId="0" borderId="0" xfId="81" applyNumberFormat="1" applyFont="1" applyFill="1" applyBorder="1" applyAlignment="1">
      <alignment horizontal="right" indent="1"/>
      <protection/>
    </xf>
    <xf numFmtId="3" fontId="82" fillId="0" borderId="0" xfId="0" applyNumberFormat="1" applyFont="1" applyAlignment="1">
      <alignment horizontal="center"/>
    </xf>
    <xf numFmtId="173" fontId="0" fillId="0" borderId="0" xfId="81" applyNumberFormat="1" applyFont="1">
      <alignment/>
      <protection/>
    </xf>
    <xf numFmtId="2" fontId="17" fillId="0" borderId="0" xfId="79" applyNumberFormat="1" applyFont="1" applyFill="1" applyBorder="1" applyAlignment="1" quotePrefix="1">
      <alignment horizontal="center" wrapText="1"/>
      <protection/>
    </xf>
    <xf numFmtId="185" fontId="0" fillId="0" borderId="0" xfId="81" applyNumberFormat="1" applyFont="1">
      <alignment/>
      <protection/>
    </xf>
    <xf numFmtId="177" fontId="0" fillId="0" borderId="0" xfId="81" applyNumberFormat="1" applyFont="1">
      <alignment/>
      <protection/>
    </xf>
    <xf numFmtId="185" fontId="0" fillId="0" borderId="0" xfId="95" applyNumberFormat="1" applyFont="1" applyAlignment="1">
      <alignment/>
      <protection/>
    </xf>
    <xf numFmtId="177" fontId="0" fillId="0" borderId="0" xfId="95" applyNumberFormat="1" applyFont="1" applyAlignment="1">
      <alignment/>
      <protection/>
    </xf>
    <xf numFmtId="185" fontId="0" fillId="0" borderId="0" xfId="95" applyNumberFormat="1" applyFont="1">
      <alignment/>
      <protection/>
    </xf>
    <xf numFmtId="177" fontId="0" fillId="0" borderId="0" xfId="95" applyNumberFormat="1" applyFont="1">
      <alignment/>
      <protection/>
    </xf>
    <xf numFmtId="177" fontId="0" fillId="0" borderId="0" xfId="95" applyNumberFormat="1" applyFont="1" applyAlignment="1">
      <alignment/>
      <protection/>
    </xf>
    <xf numFmtId="185" fontId="0" fillId="0" borderId="0" xfId="95" applyNumberFormat="1" applyFont="1" applyBorder="1" applyAlignment="1">
      <alignment/>
      <protection/>
    </xf>
    <xf numFmtId="185" fontId="0" fillId="0" borderId="0" xfId="95" applyNumberFormat="1" applyFont="1" applyBorder="1">
      <alignment/>
      <protection/>
    </xf>
    <xf numFmtId="185" fontId="0" fillId="0" borderId="0" xfId="95" applyNumberFormat="1" applyFont="1" applyAlignment="1">
      <alignment/>
      <protection/>
    </xf>
    <xf numFmtId="177" fontId="0" fillId="0" borderId="0" xfId="95" applyNumberFormat="1" applyFont="1">
      <alignment/>
      <protection/>
    </xf>
    <xf numFmtId="185" fontId="0" fillId="0" borderId="0" xfId="95" applyNumberFormat="1" applyFont="1">
      <alignment/>
      <protection/>
    </xf>
    <xf numFmtId="185" fontId="26" fillId="0" borderId="0" xfId="95" applyNumberFormat="1" applyFont="1" applyAlignment="1">
      <alignment/>
      <protection/>
    </xf>
    <xf numFmtId="173" fontId="0" fillId="0" borderId="0" xfId="0" applyNumberFormat="1" applyFont="1" applyAlignment="1" quotePrefix="1">
      <alignment horizontal="right" indent="1"/>
    </xf>
    <xf numFmtId="177" fontId="0" fillId="0" borderId="0" xfId="94" applyNumberFormat="1" applyFont="1">
      <alignment/>
      <protection/>
    </xf>
    <xf numFmtId="185" fontId="0" fillId="0" borderId="0" xfId="94" applyNumberFormat="1" applyFont="1">
      <alignment/>
      <protection/>
    </xf>
    <xf numFmtId="176" fontId="0" fillId="0" borderId="0" xfId="94" applyNumberFormat="1" applyFont="1">
      <alignment/>
      <protection/>
    </xf>
    <xf numFmtId="185" fontId="20" fillId="0" borderId="0" xfId="94" applyNumberFormat="1" applyFont="1">
      <alignment/>
      <protection/>
    </xf>
    <xf numFmtId="177" fontId="20" fillId="0" borderId="0" xfId="94" applyNumberFormat="1" applyFont="1">
      <alignment/>
      <protection/>
    </xf>
    <xf numFmtId="185" fontId="17" fillId="0" borderId="11" xfId="100" applyNumberFormat="1" applyFont="1" applyBorder="1" applyAlignment="1">
      <alignment horizontal="right" vertical="center"/>
      <protection/>
    </xf>
    <xf numFmtId="185" fontId="0" fillId="0" borderId="0" xfId="95" applyNumberFormat="1" applyFont="1" applyFill="1" applyBorder="1" applyAlignment="1" quotePrefix="1">
      <alignment/>
      <protection/>
    </xf>
    <xf numFmtId="185" fontId="0" fillId="0" borderId="0" xfId="95" applyNumberFormat="1" applyFont="1" applyFill="1" applyBorder="1">
      <alignment/>
      <protection/>
    </xf>
    <xf numFmtId="185" fontId="0" fillId="0" borderId="0" xfId="81" applyNumberFormat="1" applyFont="1" applyFill="1">
      <alignment/>
      <protection/>
    </xf>
    <xf numFmtId="185" fontId="0" fillId="0" borderId="0" xfId="95" applyNumberFormat="1" applyFont="1" applyFill="1">
      <alignment/>
      <protection/>
    </xf>
    <xf numFmtId="177" fontId="17" fillId="0" borderId="0" xfId="95" applyNumberFormat="1" applyFont="1" applyFill="1">
      <alignment/>
      <protection/>
    </xf>
    <xf numFmtId="174" fontId="78" fillId="0" borderId="0" xfId="95" applyNumberFormat="1" applyFont="1" applyAlignment="1">
      <alignment horizontal="right" indent="1"/>
      <protection/>
    </xf>
    <xf numFmtId="174" fontId="76" fillId="0" borderId="0" xfId="95" applyNumberFormat="1" applyFont="1" applyAlignment="1">
      <alignment horizontal="right" indent="1"/>
      <protection/>
    </xf>
    <xf numFmtId="185" fontId="0" fillId="0" borderId="0" xfId="95" applyNumberFormat="1" applyFont="1" applyAlignment="1">
      <alignment horizontal="right"/>
      <protection/>
    </xf>
    <xf numFmtId="2" fontId="19" fillId="0" borderId="0" xfId="95" applyNumberFormat="1" applyFont="1">
      <alignment/>
      <protection/>
    </xf>
    <xf numFmtId="0" fontId="17" fillId="0" borderId="15" xfId="79" applyFont="1" applyFill="1" applyBorder="1" applyAlignment="1">
      <alignment horizontal="center" vertical="center" wrapText="1"/>
      <protection/>
    </xf>
    <xf numFmtId="0" fontId="17" fillId="0" borderId="13" xfId="88" applyNumberFormat="1" applyFont="1" applyBorder="1" applyAlignment="1">
      <alignment horizontal="center" vertical="center" wrapText="1"/>
      <protection/>
    </xf>
    <xf numFmtId="0" fontId="17" fillId="0" borderId="0" xfId="88" applyNumberFormat="1" applyFont="1" applyBorder="1" applyAlignment="1">
      <alignment horizontal="center" vertical="center" wrapText="1"/>
      <protection/>
    </xf>
    <xf numFmtId="0" fontId="17" fillId="0" borderId="11" xfId="88" applyNumberFormat="1" applyFont="1" applyBorder="1" applyAlignment="1">
      <alignment horizontal="center" vertical="center" wrapText="1"/>
      <protection/>
    </xf>
    <xf numFmtId="0" fontId="24" fillId="0" borderId="0" xfId="81" applyFont="1" applyBorder="1" applyAlignment="1">
      <alignment horizontal="right"/>
      <protection/>
    </xf>
    <xf numFmtId="0" fontId="16" fillId="0" borderId="0" xfId="81" applyFont="1" applyBorder="1" applyAlignment="1">
      <alignment horizontal="right"/>
      <protection/>
    </xf>
    <xf numFmtId="0" fontId="17" fillId="0" borderId="0" xfId="79" applyFont="1" applyBorder="1" applyAlignment="1">
      <alignment horizontal="center" vertical="center"/>
      <protection/>
    </xf>
    <xf numFmtId="0" fontId="16" fillId="0" borderId="10" xfId="81" applyFont="1" applyBorder="1" applyAlignment="1">
      <alignment/>
      <protection/>
    </xf>
    <xf numFmtId="0" fontId="17" fillId="0" borderId="11" xfId="97" applyFont="1" applyBorder="1" applyAlignment="1">
      <alignment horizontal="center" vertical="center" wrapText="1"/>
      <protection/>
    </xf>
    <xf numFmtId="0" fontId="17" fillId="0" borderId="0" xfId="97" applyFont="1" applyBorder="1" applyAlignment="1">
      <alignment horizontal="center" vertical="center" wrapText="1"/>
      <protection/>
    </xf>
    <xf numFmtId="0" fontId="0" fillId="0" borderId="11" xfId="95" applyFont="1" applyFill="1" applyBorder="1">
      <alignment/>
      <protection/>
    </xf>
    <xf numFmtId="0" fontId="17" fillId="0" borderId="13" xfId="0" applyFont="1" applyBorder="1" applyAlignment="1">
      <alignment horizontal="center" vertical="center" wrapText="1"/>
    </xf>
    <xf numFmtId="3" fontId="17" fillId="0" borderId="0" xfId="92" applyNumberFormat="1" applyFont="1" applyFill="1" applyBorder="1" applyAlignment="1">
      <alignment horizontal="right" indent="1"/>
      <protection/>
    </xf>
    <xf numFmtId="3" fontId="0" fillId="0" borderId="0" xfId="92" applyNumberFormat="1" applyFont="1" applyFill="1" applyBorder="1" applyAlignment="1">
      <alignment horizontal="right" indent="1"/>
      <protection/>
    </xf>
    <xf numFmtId="3" fontId="17" fillId="0" borderId="0" xfId="94" applyNumberFormat="1" applyFont="1" applyAlignment="1">
      <alignment horizontal="right"/>
      <protection/>
    </xf>
    <xf numFmtId="3" fontId="0" fillId="0" borderId="0" xfId="94" applyNumberFormat="1" applyFont="1" applyAlignment="1">
      <alignment horizontal="right"/>
      <protection/>
    </xf>
    <xf numFmtId="3" fontId="0" fillId="0" borderId="0" xfId="94" applyNumberFormat="1" applyFont="1" applyFill="1" applyAlignment="1">
      <alignment horizontal="right"/>
      <protection/>
    </xf>
    <xf numFmtId="173" fontId="17" fillId="0" borderId="0" xfId="0" applyNumberFormat="1" applyFont="1" applyAlignment="1">
      <alignment horizontal="right"/>
    </xf>
    <xf numFmtId="173" fontId="0" fillId="0" borderId="0" xfId="0" applyNumberFormat="1" applyFont="1" applyAlignment="1">
      <alignment horizontal="right"/>
    </xf>
    <xf numFmtId="169" fontId="0" fillId="0" borderId="0" xfId="94" applyNumberFormat="1" applyFont="1" applyAlignment="1">
      <alignment horizontal="right"/>
      <protection/>
    </xf>
    <xf numFmtId="185" fontId="20" fillId="0" borderId="0" xfId="94" applyNumberFormat="1" applyFont="1">
      <alignment/>
      <protection/>
    </xf>
    <xf numFmtId="0" fontId="16" fillId="0" borderId="10" xfId="94" applyFont="1" applyBorder="1" applyAlignment="1">
      <alignment horizontal="right"/>
      <protection/>
    </xf>
    <xf numFmtId="173" fontId="17" fillId="0" borderId="0" xfId="95" applyNumberFormat="1" applyFont="1">
      <alignment/>
      <protection/>
    </xf>
    <xf numFmtId="185" fontId="17" fillId="0" borderId="0" xfId="47" applyNumberFormat="1" applyFont="1" applyAlignment="1">
      <alignment/>
    </xf>
    <xf numFmtId="185" fontId="0" fillId="0" borderId="0" xfId="47" applyNumberFormat="1" applyFont="1" applyAlignment="1">
      <alignment/>
    </xf>
    <xf numFmtId="185" fontId="16" fillId="0" borderId="0" xfId="47" applyNumberFormat="1" applyFont="1" applyAlignment="1">
      <alignment/>
    </xf>
    <xf numFmtId="185" fontId="25" fillId="0" borderId="0" xfId="47" applyNumberFormat="1" applyFont="1" applyAlignment="1">
      <alignment/>
    </xf>
    <xf numFmtId="173" fontId="17" fillId="0" borderId="0" xfId="0" applyNumberFormat="1" applyFont="1" applyBorder="1" applyAlignment="1">
      <alignment horizontal="right"/>
    </xf>
    <xf numFmtId="173" fontId="0" fillId="0" borderId="0" xfId="0" applyNumberFormat="1" applyFont="1" applyBorder="1" applyAlignment="1">
      <alignment horizontal="right"/>
    </xf>
    <xf numFmtId="0" fontId="0" fillId="0" borderId="0" xfId="94" applyFont="1" applyBorder="1" applyAlignment="1" quotePrefix="1">
      <alignment horizontal="left" indent="1"/>
      <protection/>
    </xf>
    <xf numFmtId="43" fontId="78" fillId="0" borderId="14" xfId="48" applyFont="1" applyBorder="1" applyAlignment="1">
      <alignment horizontal="right" indent="1"/>
    </xf>
    <xf numFmtId="43" fontId="76" fillId="0" borderId="0" xfId="48" applyFont="1" applyBorder="1" applyAlignment="1">
      <alignment horizontal="right" indent="1"/>
    </xf>
    <xf numFmtId="43" fontId="80" fillId="0" borderId="0" xfId="48" applyFont="1" applyBorder="1" applyAlignment="1">
      <alignment horizontal="right" indent="1"/>
    </xf>
    <xf numFmtId="43" fontId="76" fillId="0" borderId="0" xfId="48" applyFont="1" applyFill="1" applyBorder="1" applyAlignment="1">
      <alignment horizontal="right" indent="1"/>
    </xf>
    <xf numFmtId="43" fontId="80" fillId="0" borderId="0" xfId="48" applyFont="1" applyFill="1" applyBorder="1" applyAlignment="1">
      <alignment horizontal="right" indent="1"/>
    </xf>
    <xf numFmtId="43" fontId="78" fillId="0" borderId="0" xfId="48" applyFont="1" applyBorder="1" applyAlignment="1">
      <alignment horizontal="right" indent="1"/>
    </xf>
    <xf numFmtId="43" fontId="78" fillId="0" borderId="0" xfId="48" applyFont="1" applyFill="1" applyBorder="1" applyAlignment="1">
      <alignment horizontal="right" indent="1"/>
    </xf>
    <xf numFmtId="177" fontId="0" fillId="0" borderId="0" xfId="47" applyNumberFormat="1" applyFont="1" applyFill="1" applyAlignment="1">
      <alignment/>
    </xf>
    <xf numFmtId="173" fontId="17" fillId="0" borderId="14" xfId="81" applyNumberFormat="1" applyFont="1" applyBorder="1" applyAlignment="1">
      <alignment horizontal="center"/>
      <protection/>
    </xf>
    <xf numFmtId="173" fontId="17" fillId="0" borderId="0" xfId="81" applyNumberFormat="1" applyFont="1" applyAlignment="1">
      <alignment horizontal="center"/>
      <protection/>
    </xf>
    <xf numFmtId="0" fontId="15" fillId="0" borderId="0" xfId="79" applyFont="1" applyFill="1" applyBorder="1" applyAlignment="1">
      <alignment horizontal="left"/>
      <protection/>
    </xf>
    <xf numFmtId="0" fontId="17" fillId="0" borderId="13" xfId="80" applyFont="1" applyBorder="1" applyAlignment="1">
      <alignment horizontal="center" vertical="center" wrapText="1"/>
      <protection/>
    </xf>
    <xf numFmtId="0" fontId="17" fillId="0" borderId="0" xfId="80" applyFont="1" applyBorder="1" applyAlignment="1">
      <alignment horizontal="center" vertical="center" wrapText="1"/>
      <protection/>
    </xf>
    <xf numFmtId="185" fontId="17" fillId="0" borderId="0" xfId="46" applyNumberFormat="1" applyFont="1" applyFill="1" applyAlignment="1">
      <alignment/>
    </xf>
    <xf numFmtId="0" fontId="17" fillId="0" borderId="0" xfId="99" applyNumberFormat="1" applyFont="1" applyBorder="1" applyAlignment="1">
      <alignment horizontal="left"/>
      <protection/>
    </xf>
    <xf numFmtId="177" fontId="17" fillId="0" borderId="0" xfId="46" applyNumberFormat="1" applyFont="1" applyFill="1" applyAlignment="1">
      <alignment/>
    </xf>
    <xf numFmtId="176" fontId="17" fillId="0" borderId="0" xfId="95" applyNumberFormat="1" applyFont="1" applyFill="1">
      <alignment/>
      <protection/>
    </xf>
    <xf numFmtId="0" fontId="17" fillId="0" borderId="0" xfId="99" applyNumberFormat="1" applyFont="1" applyBorder="1" applyAlignment="1">
      <alignment horizontal="left" indent="1"/>
      <protection/>
    </xf>
    <xf numFmtId="0" fontId="17" fillId="0" borderId="0" xfId="95" applyFont="1" applyFill="1" applyBorder="1" applyAlignment="1">
      <alignment horizontal="left" wrapText="1"/>
      <protection/>
    </xf>
    <xf numFmtId="177" fontId="17" fillId="0" borderId="0" xfId="47" applyNumberFormat="1" applyFont="1" applyFill="1" applyAlignment="1">
      <alignment/>
    </xf>
    <xf numFmtId="0" fontId="24" fillId="0" borderId="0" xfId="0" applyFont="1" applyAlignment="1">
      <alignment horizontal="right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0" fillId="0" borderId="0" xfId="95" applyFont="1" applyAlignment="1">
      <alignment horizontal="left" indent="1"/>
      <protection/>
    </xf>
    <xf numFmtId="1" fontId="0" fillId="0" borderId="0" xfId="95" applyNumberFormat="1" applyFont="1" applyAlignment="1">
      <alignment horizontal="center"/>
      <protection/>
    </xf>
    <xf numFmtId="0" fontId="22" fillId="0" borderId="0" xfId="81" applyFont="1" applyAlignment="1">
      <alignment horizontal="left" indent="3"/>
      <protection/>
    </xf>
    <xf numFmtId="0" fontId="0" fillId="0" borderId="0" xfId="95" applyFont="1" applyAlignment="1">
      <alignment horizontal="center"/>
      <protection/>
    </xf>
    <xf numFmtId="0" fontId="0" fillId="0" borderId="0" xfId="81">
      <alignment/>
      <protection/>
    </xf>
    <xf numFmtId="0" fontId="16" fillId="0" borderId="14" xfId="81" applyFont="1" applyBorder="1">
      <alignment/>
      <protection/>
    </xf>
    <xf numFmtId="2" fontId="17" fillId="0" borderId="0" xfId="81" applyNumberFormat="1" applyFont="1" applyBorder="1" applyAlignment="1">
      <alignment horizontal="right" indent="1"/>
      <protection/>
    </xf>
    <xf numFmtId="0" fontId="0" fillId="0" borderId="0" xfId="81" applyAlignment="1">
      <alignment horizontal="center"/>
      <protection/>
    </xf>
    <xf numFmtId="0" fontId="17" fillId="0" borderId="0" xfId="79" applyFont="1">
      <alignment/>
      <protection/>
    </xf>
    <xf numFmtId="0" fontId="0" fillId="0" borderId="0" xfId="79" applyAlignment="1">
      <alignment horizontal="left" indent="1"/>
      <protection/>
    </xf>
    <xf numFmtId="0" fontId="0" fillId="0" borderId="0" xfId="79" applyAlignment="1">
      <alignment horizontal="left" wrapText="1" indent="1"/>
      <protection/>
    </xf>
    <xf numFmtId="3" fontId="16" fillId="0" borderId="0" xfId="92" applyNumberFormat="1" applyFont="1" applyFill="1" applyBorder="1" applyAlignment="1">
      <alignment horizontal="right" indent="1"/>
      <protection/>
    </xf>
    <xf numFmtId="174" fontId="17" fillId="0" borderId="0" xfId="94" applyNumberFormat="1" applyFont="1" applyAlignment="1">
      <alignment/>
      <protection/>
    </xf>
    <xf numFmtId="174" fontId="0" fillId="0" borderId="0" xfId="0" applyNumberFormat="1" applyFont="1" applyAlignment="1">
      <alignment/>
    </xf>
    <xf numFmtId="174" fontId="0" fillId="0" borderId="0" xfId="94" applyNumberFormat="1" applyFont="1" applyAlignment="1">
      <alignment/>
      <protection/>
    </xf>
    <xf numFmtId="174" fontId="76" fillId="0" borderId="0" xfId="95" applyNumberFormat="1" applyFont="1" applyAlignment="1">
      <alignment horizontal="right" indent="1"/>
      <protection/>
    </xf>
    <xf numFmtId="173" fontId="17" fillId="0" borderId="0" xfId="0" applyNumberFormat="1" applyFont="1" applyBorder="1" applyAlignment="1">
      <alignment horizontal="right"/>
    </xf>
    <xf numFmtId="177" fontId="0" fillId="0" borderId="0" xfId="95" applyNumberFormat="1" applyFont="1" applyFill="1" applyAlignment="1" quotePrefix="1">
      <alignment horizontal="right" indent="1"/>
      <protection/>
    </xf>
    <xf numFmtId="173" fontId="17" fillId="0" borderId="0" xfId="81" applyNumberFormat="1" applyFont="1" applyAlignment="1">
      <alignment horizontal="right" indent="1"/>
      <protection/>
    </xf>
    <xf numFmtId="173" fontId="0" fillId="0" borderId="0" xfId="81" applyNumberFormat="1" applyFont="1" applyAlignment="1">
      <alignment horizontal="right" indent="1"/>
      <protection/>
    </xf>
    <xf numFmtId="173" fontId="0" fillId="0" borderId="0" xfId="81" applyNumberFormat="1" applyFont="1" applyAlignment="1">
      <alignment horizontal="right" indent="1"/>
      <protection/>
    </xf>
    <xf numFmtId="173" fontId="16" fillId="0" borderId="0" xfId="81" applyNumberFormat="1" applyFont="1" applyAlignment="1">
      <alignment horizontal="right" indent="1"/>
      <protection/>
    </xf>
    <xf numFmtId="177" fontId="0" fillId="0" borderId="0" xfId="95" applyNumberFormat="1" applyFont="1" applyFill="1" applyAlignment="1">
      <alignment horizontal="left" indent="1"/>
      <protection/>
    </xf>
    <xf numFmtId="2" fontId="0" fillId="0" borderId="0" xfId="81" applyNumberFormat="1" applyFont="1" applyBorder="1" applyAlignment="1" quotePrefix="1">
      <alignment horizontal="right" indent="1"/>
      <protection/>
    </xf>
    <xf numFmtId="177" fontId="0" fillId="0" borderId="0" xfId="42" applyNumberFormat="1" applyFont="1" applyAlignment="1">
      <alignment horizontal="right"/>
    </xf>
    <xf numFmtId="177" fontId="17" fillId="0" borderId="0" xfId="42" applyNumberFormat="1" applyFont="1" applyAlignment="1">
      <alignment horizontal="right"/>
    </xf>
    <xf numFmtId="0" fontId="0" fillId="0" borderId="0" xfId="81" applyAlignment="1">
      <alignment wrapText="1"/>
      <protection/>
    </xf>
    <xf numFmtId="0" fontId="18" fillId="0" borderId="0" xfId="79" applyFont="1" applyAlignment="1">
      <alignment horizontal="left" wrapText="1" indent="1"/>
      <protection/>
    </xf>
    <xf numFmtId="174" fontId="0" fillId="0" borderId="0" xfId="81" applyNumberFormat="1" applyFont="1" applyBorder="1" applyAlignment="1">
      <alignment/>
      <protection/>
    </xf>
    <xf numFmtId="174" fontId="0" fillId="0" borderId="0" xfId="81" applyNumberFormat="1" applyFont="1" applyAlignment="1">
      <alignment horizontal="right" indent="1"/>
      <protection/>
    </xf>
    <xf numFmtId="174" fontId="16" fillId="0" borderId="0" xfId="81" applyNumberFormat="1" applyFont="1" applyFill="1" applyAlignment="1">
      <alignment horizontal="right" indent="1"/>
      <protection/>
    </xf>
    <xf numFmtId="2" fontId="0" fillId="0" borderId="0" xfId="81" applyNumberFormat="1" applyFont="1">
      <alignment/>
      <protection/>
    </xf>
    <xf numFmtId="174" fontId="0" fillId="0" borderId="0" xfId="0" applyNumberFormat="1" applyFont="1" applyAlignment="1">
      <alignment/>
    </xf>
    <xf numFmtId="2" fontId="0" fillId="0" borderId="0" xfId="79" applyNumberFormat="1">
      <alignment/>
      <protection/>
    </xf>
    <xf numFmtId="174" fontId="0" fillId="0" borderId="0" xfId="95" applyNumberFormat="1" applyFont="1">
      <alignment/>
      <protection/>
    </xf>
    <xf numFmtId="173" fontId="16" fillId="0" borderId="0" xfId="95" applyNumberFormat="1" applyFont="1">
      <alignment/>
      <protection/>
    </xf>
    <xf numFmtId="176" fontId="0" fillId="0" borderId="0" xfId="95" applyNumberFormat="1" applyFont="1" applyFill="1">
      <alignment/>
      <protection/>
    </xf>
    <xf numFmtId="0" fontId="15" fillId="0" borderId="0" xfId="81" applyFont="1" applyAlignment="1">
      <alignment horizontal="left" wrapText="1"/>
      <protection/>
    </xf>
    <xf numFmtId="0" fontId="15" fillId="0" borderId="0" xfId="0" applyFont="1" applyAlignment="1">
      <alignment horizontal="left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5" fillId="0" borderId="0" xfId="79" applyFont="1" applyAlignment="1">
      <alignment horizontal="left" wrapText="1"/>
      <protection/>
    </xf>
    <xf numFmtId="0" fontId="15" fillId="0" borderId="0" xfId="81" applyFont="1" applyAlignment="1">
      <alignment horizontal="left" wrapText="1"/>
      <protection/>
    </xf>
    <xf numFmtId="0" fontId="15" fillId="0" borderId="0" xfId="95" applyFont="1" applyFill="1" applyAlignment="1">
      <alignment horizontal="left" wrapText="1"/>
      <protection/>
    </xf>
    <xf numFmtId="0" fontId="16" fillId="0" borderId="10" xfId="95" applyFont="1" applyFill="1" applyBorder="1" applyAlignment="1">
      <alignment horizontal="right"/>
      <protection/>
    </xf>
    <xf numFmtId="0" fontId="0" fillId="0" borderId="13" xfId="79" applyFont="1" applyFill="1" applyBorder="1" applyAlignment="1">
      <alignment horizontal="center"/>
      <protection/>
    </xf>
    <xf numFmtId="0" fontId="0" fillId="0" borderId="0" xfId="79" applyFont="1" applyFill="1" applyBorder="1" applyAlignment="1">
      <alignment horizontal="center"/>
      <protection/>
    </xf>
    <xf numFmtId="0" fontId="17" fillId="0" borderId="13" xfId="79" applyFont="1" applyFill="1" applyBorder="1" applyAlignment="1">
      <alignment horizontal="center" vertical="center" wrapText="1"/>
      <protection/>
    </xf>
    <xf numFmtId="0" fontId="17" fillId="0" borderId="11" xfId="79" applyFont="1" applyFill="1" applyBorder="1" applyAlignment="1">
      <alignment horizontal="center" vertical="center" wrapText="1"/>
      <protection/>
    </xf>
    <xf numFmtId="0" fontId="17" fillId="0" borderId="15" xfId="79" applyFont="1" applyFill="1" applyBorder="1" applyAlignment="1">
      <alignment horizontal="center" vertical="center" wrapText="1"/>
      <protection/>
    </xf>
    <xf numFmtId="0" fontId="17" fillId="0" borderId="13" xfId="79" applyFont="1" applyBorder="1" applyAlignment="1">
      <alignment horizontal="center" vertical="center" wrapText="1"/>
      <protection/>
    </xf>
    <xf numFmtId="0" fontId="17" fillId="0" borderId="11" xfId="79" applyFont="1" applyBorder="1" applyAlignment="1">
      <alignment horizontal="center" vertical="center" wrapText="1"/>
      <protection/>
    </xf>
    <xf numFmtId="0" fontId="17" fillId="0" borderId="13" xfId="79" applyFont="1" applyBorder="1" applyAlignment="1">
      <alignment horizontal="center" vertical="center"/>
      <protection/>
    </xf>
    <xf numFmtId="0" fontId="17" fillId="0" borderId="15" xfId="79" applyFont="1" applyBorder="1" applyAlignment="1">
      <alignment horizontal="center" vertical="center" wrapText="1"/>
      <protection/>
    </xf>
    <xf numFmtId="0" fontId="17" fillId="0" borderId="13" xfId="79" applyFont="1" applyBorder="1" applyAlignment="1">
      <alignment horizontal="center" vertical="center" wrapText="1"/>
      <protection/>
    </xf>
    <xf numFmtId="0" fontId="17" fillId="0" borderId="11" xfId="79" applyFont="1" applyBorder="1" applyAlignment="1">
      <alignment horizontal="center" vertical="center" wrapText="1"/>
      <protection/>
    </xf>
    <xf numFmtId="0" fontId="15" fillId="0" borderId="0" xfId="79" applyFont="1" applyAlignment="1">
      <alignment horizontal="left" wrapText="1"/>
      <protection/>
    </xf>
    <xf numFmtId="0" fontId="17" fillId="0" borderId="14" xfId="97" applyFont="1" applyBorder="1" applyAlignment="1">
      <alignment horizontal="center" vertical="center"/>
      <protection/>
    </xf>
    <xf numFmtId="0" fontId="17" fillId="0" borderId="11" xfId="97" applyFont="1" applyBorder="1" applyAlignment="1">
      <alignment horizontal="center" vertical="center" wrapText="1"/>
      <protection/>
    </xf>
    <xf numFmtId="0" fontId="15" fillId="0" borderId="0" xfId="79" applyFont="1" applyFill="1" applyAlignment="1">
      <alignment horizontal="left" wrapText="1"/>
      <protection/>
    </xf>
    <xf numFmtId="0" fontId="15" fillId="0" borderId="0" xfId="94" applyFont="1" applyAlignment="1">
      <alignment horizontal="left"/>
      <protection/>
    </xf>
    <xf numFmtId="0" fontId="0" fillId="0" borderId="13" xfId="94" applyFont="1" applyBorder="1" applyAlignment="1">
      <alignment horizontal="center"/>
      <protection/>
    </xf>
    <xf numFmtId="0" fontId="0" fillId="0" borderId="0" xfId="94" applyFont="1" applyBorder="1" applyAlignment="1">
      <alignment horizontal="center"/>
      <protection/>
    </xf>
    <xf numFmtId="0" fontId="15" fillId="0" borderId="0" xfId="94" applyFont="1" applyFill="1" applyAlignment="1">
      <alignment horizontal="left"/>
      <protection/>
    </xf>
    <xf numFmtId="0" fontId="15" fillId="0" borderId="0" xfId="95" applyFont="1" applyAlignment="1">
      <alignment horizontal="left" wrapText="1"/>
      <protection/>
    </xf>
    <xf numFmtId="0" fontId="15" fillId="0" borderId="0" xfId="95" applyFont="1" applyAlignment="1">
      <alignment horizontal="left"/>
      <protection/>
    </xf>
    <xf numFmtId="0" fontId="17" fillId="0" borderId="0" xfId="95" applyFont="1" applyBorder="1" applyAlignment="1">
      <alignment horizontal="center" vertical="center"/>
      <protection/>
    </xf>
    <xf numFmtId="0" fontId="17" fillId="0" borderId="12" xfId="90" applyNumberFormat="1" applyFont="1" applyBorder="1" applyAlignment="1">
      <alignment horizontal="center" vertical="center"/>
      <protection/>
    </xf>
    <xf numFmtId="0" fontId="15" fillId="0" borderId="0" xfId="95" applyFont="1" applyFill="1" applyAlignment="1">
      <alignment horizontal="left"/>
      <protection/>
    </xf>
    <xf numFmtId="0" fontId="17" fillId="0" borderId="13" xfId="97" applyFont="1" applyBorder="1" applyAlignment="1">
      <alignment horizontal="center" vertical="center"/>
      <protection/>
    </xf>
  </cellXfs>
  <cellStyles count="10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1 2" xfId="46"/>
    <cellStyle name="Comma 11 3" xfId="47"/>
    <cellStyle name="Comma 12" xfId="48"/>
    <cellStyle name="Comma 2" xfId="49"/>
    <cellStyle name="Comma 3" xfId="50"/>
    <cellStyle name="Comma 4" xfId="51"/>
    <cellStyle name="Comma 5" xfId="52"/>
    <cellStyle name="Comma 6" xfId="53"/>
    <cellStyle name="Comma 6 2" xfId="54"/>
    <cellStyle name="Comma 6 3" xfId="55"/>
    <cellStyle name="Comma 6 3 2" xfId="56"/>
    <cellStyle name="Comma 6 4" xfId="57"/>
    <cellStyle name="Comma 6 5 2" xfId="58"/>
    <cellStyle name="Comma 7" xfId="59"/>
    <cellStyle name="Comma 8" xfId="60"/>
    <cellStyle name="Comma 9" xfId="61"/>
    <cellStyle name="Comma0" xfId="62"/>
    <cellStyle name="Currency" xfId="63"/>
    <cellStyle name="Currency [0]" xfId="64"/>
    <cellStyle name="Currency0" xfId="65"/>
    <cellStyle name="Date" xfId="66"/>
    <cellStyle name="Explanatory Text" xfId="67"/>
    <cellStyle name="Fixed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- Style1" xfId="79"/>
    <cellStyle name="Normal 10 2 2 2" xfId="80"/>
    <cellStyle name="Normal 2" xfId="81"/>
    <cellStyle name="Normal 3" xfId="82"/>
    <cellStyle name="Normal 4" xfId="83"/>
    <cellStyle name="Normal 4 2" xfId="84"/>
    <cellStyle name="Normal 5" xfId="85"/>
    <cellStyle name="Normal 6" xfId="86"/>
    <cellStyle name="Normal 7" xfId="87"/>
    <cellStyle name="Normal_05XD 2" xfId="88"/>
    <cellStyle name="Normal_06DTNN" xfId="89"/>
    <cellStyle name="Normal_07gia" xfId="90"/>
    <cellStyle name="Normal_08tmt3" xfId="91"/>
    <cellStyle name="Normal_507 VonDauTu 02_04 2" xfId="92"/>
    <cellStyle name="Normal_507 VonDauTu 02_04 3" xfId="93"/>
    <cellStyle name="Normal_bccn" xfId="94"/>
    <cellStyle name="Normal_bccn 2 2" xfId="95"/>
    <cellStyle name="Normal_Book2" xfId="96"/>
    <cellStyle name="Normal_solieu gdp 2" xfId="97"/>
    <cellStyle name="Normal_SPT3-96_TM, VT, CPI__ T02.2011" xfId="98"/>
    <cellStyle name="Normal_SPT3-96_Van tai12.2010" xfId="99"/>
    <cellStyle name="Normal_Xl0000163" xfId="100"/>
    <cellStyle name="Note" xfId="101"/>
    <cellStyle name="Output" xfId="102"/>
    <cellStyle name="Percent" xfId="103"/>
    <cellStyle name="Percent 2" xfId="104"/>
    <cellStyle name="Title" xfId="105"/>
    <cellStyle name="Total" xfId="106"/>
    <cellStyle name="Warning Text" xfId="107"/>
    <cellStyle name="똿뗦먛귟 [0.00]_PRODUCT DETAIL Q1" xfId="108"/>
    <cellStyle name="똿뗦먛귟_PRODUCT DETAIL Q1" xfId="109"/>
    <cellStyle name="믅됞 [0.00]_PRODUCT DETAIL Q1" xfId="110"/>
    <cellStyle name="믅됞_PRODUCT DETAIL Q1" xfId="111"/>
    <cellStyle name="백분율_HOBONG" xfId="112"/>
    <cellStyle name="뷭?_BOOKSHIP" xfId="113"/>
    <cellStyle name="콤마 [0]_1202" xfId="114"/>
    <cellStyle name="콤마_1202" xfId="115"/>
    <cellStyle name="통화 [0]_1202" xfId="116"/>
    <cellStyle name="통화_1202" xfId="117"/>
    <cellStyle name="표준_(정보부문)월별인원계획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P_TONG_HOP\BAO%20CAO%20TK%20QG\GDP%202012\Uoc%202012_lan%203_%20bao%20cao%20TW%20(12.20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a hien hanh"/>
      <sheetName val="Gia SS (1994)"/>
      <sheetName val="Gia SS (2010)"/>
      <sheetName val="IQ cac nam"/>
      <sheetName val="TT tonghop"/>
      <sheetName val="SS_1994 tong hop"/>
      <sheetName val="SS_2010 tong hop"/>
      <sheetName val="Điểm %"/>
      <sheetName val="Sheet3"/>
      <sheetName val="Sheet10"/>
      <sheetName val="Sheet1"/>
      <sheetName val="Sheet7"/>
      <sheetName val="Sheet8"/>
      <sheetName val="Sheet9"/>
      <sheetName val="Sheet6"/>
      <sheetName val="Sheet5"/>
      <sheetName val="Sheet2"/>
      <sheetName val="Sheet4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zoomScale="85" zoomScaleNormal="85" zoomScalePageLayoutView="0" workbookViewId="0" topLeftCell="A1">
      <selection activeCell="F1" sqref="F1"/>
    </sheetView>
  </sheetViews>
  <sheetFormatPr defaultColWidth="9.140625" defaultRowHeight="12.75"/>
  <cols>
    <col min="1" max="1" width="55.7109375" style="0" customWidth="1"/>
  </cols>
  <sheetData>
    <row r="1" spans="1:7" ht="378.75" customHeight="1">
      <c r="A1" s="2" t="s">
        <v>304</v>
      </c>
      <c r="B1" s="1"/>
      <c r="C1" s="1"/>
      <c r="D1" s="1"/>
      <c r="G1" t="s">
        <v>185</v>
      </c>
    </row>
  </sheetData>
  <sheetProtection/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27.57421875" style="9" customWidth="1"/>
    <col min="2" max="2" width="12.00390625" style="8" customWidth="1"/>
    <col min="3" max="3" width="11.28125" style="9" customWidth="1"/>
    <col min="4" max="4" width="13.28125" style="9" customWidth="1"/>
    <col min="5" max="5" width="12.28125" style="9" customWidth="1"/>
    <col min="6" max="6" width="11.421875" style="9" customWidth="1"/>
    <col min="7" max="16384" width="9.140625" style="9" customWidth="1"/>
  </cols>
  <sheetData>
    <row r="1" spans="1:6" s="8" customFormat="1" ht="47.25" customHeight="1">
      <c r="A1" s="381" t="s">
        <v>287</v>
      </c>
      <c r="B1" s="381"/>
      <c r="C1" s="381"/>
      <c r="D1" s="381"/>
      <c r="E1" s="381"/>
      <c r="F1" s="381"/>
    </row>
    <row r="2" spans="1:6" s="8" customFormat="1" ht="21" customHeight="1" thickBot="1">
      <c r="A2" s="36"/>
      <c r="B2" s="36"/>
      <c r="C2" s="36"/>
      <c r="D2" s="36"/>
      <c r="E2" s="20"/>
      <c r="F2" s="20" t="s">
        <v>178</v>
      </c>
    </row>
    <row r="3" spans="1:6" s="8" customFormat="1" ht="22.5" customHeight="1">
      <c r="A3" s="28"/>
      <c r="B3" s="144" t="s">
        <v>3</v>
      </c>
      <c r="C3" s="144" t="s">
        <v>150</v>
      </c>
      <c r="D3" s="144" t="s">
        <v>241</v>
      </c>
      <c r="E3" s="379" t="s">
        <v>246</v>
      </c>
      <c r="F3" s="379"/>
    </row>
    <row r="4" spans="1:6" s="8" customFormat="1" ht="22.5" customHeight="1">
      <c r="A4" s="28"/>
      <c r="B4" s="147" t="s">
        <v>231</v>
      </c>
      <c r="C4" s="147" t="s">
        <v>237</v>
      </c>
      <c r="D4" s="147" t="s">
        <v>238</v>
      </c>
      <c r="E4" s="380" t="s">
        <v>244</v>
      </c>
      <c r="F4" s="380"/>
    </row>
    <row r="5" spans="1:6" s="10" customFormat="1" ht="18.75" customHeight="1">
      <c r="A5" s="28"/>
      <c r="B5" s="147" t="s">
        <v>151</v>
      </c>
      <c r="C5" s="147" t="s">
        <v>151</v>
      </c>
      <c r="D5" s="147" t="s">
        <v>151</v>
      </c>
      <c r="E5" s="273" t="s">
        <v>236</v>
      </c>
      <c r="F5" s="273" t="s">
        <v>238</v>
      </c>
    </row>
    <row r="6" spans="1:6" s="10" customFormat="1" ht="21" customHeight="1">
      <c r="A6" s="5"/>
      <c r="B6" s="152">
        <v>2023</v>
      </c>
      <c r="C6" s="152">
        <v>2023</v>
      </c>
      <c r="D6" s="152">
        <v>2023</v>
      </c>
      <c r="E6" s="272" t="s">
        <v>278</v>
      </c>
      <c r="F6" s="272" t="s">
        <v>278</v>
      </c>
    </row>
    <row r="7" spans="1:6" s="40" customFormat="1" ht="21" customHeight="1">
      <c r="A7" s="141" t="s">
        <v>204</v>
      </c>
      <c r="B7" s="38">
        <f>B8+B9</f>
        <v>1253281</v>
      </c>
      <c r="C7" s="38">
        <f>C8+C9</f>
        <v>1292172</v>
      </c>
      <c r="D7" s="260">
        <f>+B7+C7</f>
        <v>2545453</v>
      </c>
      <c r="E7" s="260">
        <v>114.3</v>
      </c>
      <c r="F7" s="260">
        <v>114.7</v>
      </c>
    </row>
    <row r="8" spans="1:6" ht="21" customHeight="1">
      <c r="A8" s="142" t="s">
        <v>110</v>
      </c>
      <c r="B8" s="27">
        <v>170536</v>
      </c>
      <c r="C8" s="27">
        <v>182900</v>
      </c>
      <c r="D8" s="333">
        <v>353436</v>
      </c>
      <c r="E8" s="261">
        <v>138.8</v>
      </c>
      <c r="F8" s="261">
        <v>150.2</v>
      </c>
    </row>
    <row r="9" spans="1:6" ht="21" customHeight="1">
      <c r="A9" s="142" t="s">
        <v>111</v>
      </c>
      <c r="B9" s="27">
        <v>1082745</v>
      </c>
      <c r="C9" s="27">
        <v>1109272</v>
      </c>
      <c r="D9" s="333">
        <v>2192017</v>
      </c>
      <c r="E9" s="261">
        <v>111</v>
      </c>
      <c r="F9" s="261">
        <v>110.5</v>
      </c>
    </row>
    <row r="10" spans="1:6" s="40" customFormat="1" ht="21" customHeight="1">
      <c r="A10" s="143" t="s">
        <v>79</v>
      </c>
      <c r="B10" s="38">
        <v>4814</v>
      </c>
      <c r="C10" s="38">
        <v>6711.7</v>
      </c>
      <c r="D10" s="260">
        <v>11525.7</v>
      </c>
      <c r="E10" s="260">
        <v>109.1</v>
      </c>
      <c r="F10" s="260">
        <v>100.2</v>
      </c>
    </row>
    <row r="11" spans="1:6" s="40" customFormat="1" ht="21" customHeight="1">
      <c r="A11" s="143" t="s">
        <v>205</v>
      </c>
      <c r="B11" s="38">
        <v>430209</v>
      </c>
      <c r="C11" s="38">
        <v>396052</v>
      </c>
      <c r="D11" s="260">
        <v>826261</v>
      </c>
      <c r="E11" s="260">
        <v>105.7</v>
      </c>
      <c r="F11" s="260">
        <v>110.6</v>
      </c>
    </row>
    <row r="12" spans="1:5" ht="21" customHeight="1">
      <c r="A12" s="6"/>
      <c r="B12" s="124"/>
      <c r="C12" s="124"/>
      <c r="D12" s="237"/>
      <c r="E12" s="27"/>
    </row>
    <row r="13" spans="1:5" s="10" customFormat="1" ht="20.25" customHeight="1">
      <c r="A13" s="6"/>
      <c r="B13" s="126"/>
      <c r="C13" s="126"/>
      <c r="D13" s="247"/>
      <c r="E13" s="54"/>
    </row>
    <row r="14" spans="1:5" s="56" customFormat="1" ht="21" customHeight="1">
      <c r="A14" s="5"/>
      <c r="B14" s="125"/>
      <c r="C14" s="124"/>
      <c r="D14" s="244"/>
      <c r="E14" s="41"/>
    </row>
    <row r="15" spans="1:5" ht="21" customHeight="1">
      <c r="A15" s="6"/>
      <c r="B15" s="125"/>
      <c r="C15" s="124"/>
      <c r="D15" s="262"/>
      <c r="E15" s="41"/>
    </row>
    <row r="16" spans="1:5" ht="21" customHeight="1">
      <c r="A16" s="6"/>
      <c r="B16" s="125"/>
      <c r="C16" s="124"/>
      <c r="D16" s="244"/>
      <c r="E16" s="41"/>
    </row>
    <row r="17" spans="1:5" ht="21" customHeight="1">
      <c r="A17" s="6"/>
      <c r="B17" s="55"/>
      <c r="C17" s="27"/>
      <c r="D17" s="244"/>
      <c r="E17" s="41"/>
    </row>
    <row r="18" spans="1:5" s="10" customFormat="1" ht="21" customHeight="1">
      <c r="A18" s="6"/>
      <c r="B18" s="55"/>
      <c r="C18" s="27"/>
      <c r="D18" s="27"/>
      <c r="E18" s="41"/>
    </row>
    <row r="19" spans="1:5" s="57" customFormat="1" ht="21" customHeight="1">
      <c r="A19" s="6"/>
      <c r="B19" s="55"/>
      <c r="C19" s="27"/>
      <c r="D19" s="27"/>
      <c r="E19" s="41"/>
    </row>
    <row r="20" spans="1:5" s="57" customFormat="1" ht="21" customHeight="1">
      <c r="A20" s="6"/>
      <c r="B20" s="55"/>
      <c r="C20" s="27"/>
      <c r="D20" s="244"/>
      <c r="E20" s="41"/>
    </row>
    <row r="21" spans="1:5" s="57" customFormat="1" ht="21" customHeight="1">
      <c r="A21" s="6"/>
      <c r="B21" s="55"/>
      <c r="C21" s="27"/>
      <c r="D21" s="244"/>
      <c r="E21" s="41"/>
    </row>
    <row r="22" spans="1:5" s="57" customFormat="1" ht="21" customHeight="1">
      <c r="A22" s="6"/>
      <c r="B22" s="55"/>
      <c r="C22" s="27"/>
      <c r="D22" s="244"/>
      <c r="E22" s="41"/>
    </row>
    <row r="23" spans="1:5" s="57" customFormat="1" ht="21" customHeight="1">
      <c r="A23" s="6"/>
      <c r="B23" s="55"/>
      <c r="C23" s="27"/>
      <c r="D23" s="244"/>
      <c r="E23" s="41"/>
    </row>
    <row r="24" spans="1:5" s="57" customFormat="1" ht="21" customHeight="1">
      <c r="A24" s="6"/>
      <c r="B24" s="55"/>
      <c r="C24" s="27"/>
      <c r="D24" s="241"/>
      <c r="E24" s="41"/>
    </row>
    <row r="25" spans="1:5" ht="21" customHeight="1">
      <c r="A25" s="6"/>
      <c r="B25" s="55"/>
      <c r="C25" s="55"/>
      <c r="D25" s="244"/>
      <c r="E25" s="41"/>
    </row>
    <row r="26" spans="1:5" ht="21" customHeight="1">
      <c r="A26" s="6"/>
      <c r="B26" s="58"/>
      <c r="C26" s="59"/>
      <c r="D26" s="242"/>
      <c r="E26" s="50"/>
    </row>
    <row r="27" spans="1:5" ht="21.75" customHeight="1">
      <c r="A27" s="6"/>
      <c r="B27" s="61"/>
      <c r="C27" s="60"/>
      <c r="D27" s="243"/>
      <c r="E27" s="60"/>
    </row>
    <row r="28" spans="1:4" s="3" customFormat="1" ht="21" customHeight="1">
      <c r="A28" s="60"/>
      <c r="D28" s="236"/>
    </row>
    <row r="29" spans="1:4" ht="12.75">
      <c r="A29" s="3"/>
      <c r="B29" s="27"/>
      <c r="C29" s="27"/>
      <c r="D29" s="27"/>
    </row>
  </sheetData>
  <sheetProtection/>
  <mergeCells count="3">
    <mergeCell ref="A1:F1"/>
    <mergeCell ref="E3:F3"/>
    <mergeCell ref="E4:F4"/>
  </mergeCells>
  <printOptions horizontalCentered="1"/>
  <pageMargins left="0.3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37.421875" style="22" customWidth="1"/>
    <col min="2" max="2" width="11.57421875" style="22" customWidth="1"/>
    <col min="3" max="3" width="10.57421875" style="22" customWidth="1"/>
    <col min="4" max="4" width="11.140625" style="22" customWidth="1"/>
    <col min="5" max="5" width="9.7109375" style="22" customWidth="1"/>
    <col min="6" max="6" width="0.85546875" style="22" customWidth="1"/>
    <col min="7" max="7" width="9.28125" style="22" customWidth="1"/>
    <col min="8" max="8" width="9.140625" style="22" customWidth="1"/>
    <col min="9" max="9" width="10.28125" style="22" bestFit="1" customWidth="1"/>
    <col min="10" max="16384" width="9.140625" style="22" customWidth="1"/>
  </cols>
  <sheetData>
    <row r="1" spans="1:7" ht="30" customHeight="1">
      <c r="A1" s="382" t="s">
        <v>223</v>
      </c>
      <c r="B1" s="382"/>
      <c r="C1" s="382"/>
      <c r="D1" s="382"/>
      <c r="E1" s="382"/>
      <c r="F1" s="382"/>
      <c r="G1" s="382"/>
    </row>
    <row r="2" spans="1:9" ht="24.75" customHeight="1" thickBot="1">
      <c r="A2" s="203"/>
      <c r="B2" s="203"/>
      <c r="C2" s="203"/>
      <c r="D2" s="203"/>
      <c r="E2" s="203"/>
      <c r="F2" s="203"/>
      <c r="G2" s="104"/>
      <c r="H2" s="104"/>
      <c r="I2" s="104" t="s">
        <v>228</v>
      </c>
    </row>
    <row r="3" spans="1:9" ht="72" customHeight="1">
      <c r="A3" s="383"/>
      <c r="B3" s="372" t="s">
        <v>281</v>
      </c>
      <c r="C3" s="372" t="s">
        <v>282</v>
      </c>
      <c r="D3" s="372" t="s">
        <v>283</v>
      </c>
      <c r="E3" s="374"/>
      <c r="F3" s="270"/>
      <c r="G3" s="375" t="s">
        <v>286</v>
      </c>
      <c r="H3" s="375"/>
      <c r="I3" s="376" t="s">
        <v>285</v>
      </c>
    </row>
    <row r="4" spans="1:9" ht="45" customHeight="1">
      <c r="A4" s="384"/>
      <c r="B4" s="373"/>
      <c r="C4" s="373"/>
      <c r="D4" s="26" t="s">
        <v>71</v>
      </c>
      <c r="E4" s="26" t="s">
        <v>70</v>
      </c>
      <c r="F4" s="25"/>
      <c r="G4" s="26" t="s">
        <v>78</v>
      </c>
      <c r="H4" s="26" t="s">
        <v>245</v>
      </c>
      <c r="I4" s="377"/>
    </row>
    <row r="5" spans="1:9" s="206" customFormat="1" ht="30" customHeight="1">
      <c r="A5" s="204" t="s">
        <v>2</v>
      </c>
      <c r="B5" s="278">
        <f>B6+B7+B8</f>
        <v>107079</v>
      </c>
      <c r="C5" s="278">
        <f>C6+C7+C8</f>
        <v>100000</v>
      </c>
      <c r="D5" s="278">
        <f>+B5+C5</f>
        <v>207079</v>
      </c>
      <c r="E5" s="334">
        <f>+D5/$D$5*100</f>
        <v>100</v>
      </c>
      <c r="F5" s="205"/>
      <c r="G5" s="343">
        <f>+C5/B5*100</f>
        <v>93.3889931732646</v>
      </c>
      <c r="H5" s="343">
        <v>105.1</v>
      </c>
      <c r="I5" s="343">
        <v>80.6</v>
      </c>
    </row>
    <row r="6" spans="1:9" ht="19.5" customHeight="1">
      <c r="A6" s="157" t="s">
        <v>265</v>
      </c>
      <c r="B6" s="279">
        <v>210</v>
      </c>
      <c r="C6" s="279">
        <v>4400</v>
      </c>
      <c r="D6" s="279">
        <f>B6+C6</f>
        <v>4610</v>
      </c>
      <c r="E6" s="292">
        <f>ROUND(+D6/$D$5*100,1)</f>
        <v>2.2</v>
      </c>
      <c r="F6" s="207"/>
      <c r="G6" s="342">
        <f aca="true" t="shared" si="0" ref="G6:G21">+C6/B6*100</f>
        <v>2095.2380952380954</v>
      </c>
      <c r="H6" s="342">
        <v>71.9</v>
      </c>
      <c r="I6" s="342">
        <v>44.7</v>
      </c>
    </row>
    <row r="7" spans="1:9" s="209" customFormat="1" ht="19.5" customHeight="1">
      <c r="A7" s="157" t="s">
        <v>266</v>
      </c>
      <c r="B7" s="279">
        <v>98988</v>
      </c>
      <c r="C7" s="279">
        <v>83565</v>
      </c>
      <c r="D7" s="279">
        <f aca="true" t="shared" si="1" ref="D7:D19">B7+C7</f>
        <v>182553</v>
      </c>
      <c r="E7" s="292">
        <f aca="true" t="shared" si="2" ref="E7:E19">ROUND(+D7/$D$5*100,1)</f>
        <v>88.2</v>
      </c>
      <c r="F7" s="208"/>
      <c r="G7" s="342">
        <f t="shared" si="0"/>
        <v>84.41932355437022</v>
      </c>
      <c r="H7" s="342">
        <v>106.3</v>
      </c>
      <c r="I7" s="342">
        <v>82.4</v>
      </c>
    </row>
    <row r="8" spans="1:9" ht="19.5" customHeight="1">
      <c r="A8" s="157" t="s">
        <v>267</v>
      </c>
      <c r="B8" s="279">
        <v>7881</v>
      </c>
      <c r="C8" s="279">
        <v>12035</v>
      </c>
      <c r="D8" s="279">
        <f t="shared" si="1"/>
        <v>19916</v>
      </c>
      <c r="E8" s="292">
        <f>100-E7-E6</f>
        <v>9.599999999999998</v>
      </c>
      <c r="F8" s="207"/>
      <c r="G8" s="342">
        <f t="shared" si="0"/>
        <v>152.70904707524426</v>
      </c>
      <c r="H8" s="342">
        <v>115.9</v>
      </c>
      <c r="I8" s="342">
        <v>79.4</v>
      </c>
    </row>
    <row r="9" spans="1:9" s="206" customFormat="1" ht="24.75" customHeight="1">
      <c r="A9" s="204" t="s">
        <v>206</v>
      </c>
      <c r="B9" s="279"/>
      <c r="C9" s="279"/>
      <c r="D9" s="279"/>
      <c r="E9" s="292"/>
      <c r="F9" s="205"/>
      <c r="G9" s="342"/>
      <c r="H9" s="342"/>
      <c r="I9" s="342"/>
    </row>
    <row r="10" spans="1:9" ht="19.5" customHeight="1">
      <c r="A10" s="21" t="s">
        <v>9</v>
      </c>
      <c r="B10" s="279">
        <v>8692</v>
      </c>
      <c r="C10" s="279">
        <v>5989</v>
      </c>
      <c r="D10" s="279">
        <f t="shared" si="1"/>
        <v>14681</v>
      </c>
      <c r="E10" s="292">
        <f t="shared" si="2"/>
        <v>7.1</v>
      </c>
      <c r="F10" s="207"/>
      <c r="G10" s="342">
        <f t="shared" si="0"/>
        <v>68.90243902439023</v>
      </c>
      <c r="H10" s="342">
        <v>54.8</v>
      </c>
      <c r="I10" s="342">
        <v>61.8</v>
      </c>
    </row>
    <row r="11" spans="1:9" ht="19.5" customHeight="1">
      <c r="A11" s="21" t="s">
        <v>10</v>
      </c>
      <c r="B11" s="279">
        <v>210</v>
      </c>
      <c r="C11" s="279">
        <v>4400</v>
      </c>
      <c r="D11" s="279">
        <f t="shared" si="1"/>
        <v>4610</v>
      </c>
      <c r="E11" s="292">
        <f t="shared" si="2"/>
        <v>2.2</v>
      </c>
      <c r="F11" s="207"/>
      <c r="G11" s="342">
        <f t="shared" si="0"/>
        <v>2095.2380952380954</v>
      </c>
      <c r="H11" s="342">
        <v>71.9</v>
      </c>
      <c r="I11" s="342">
        <v>44.7</v>
      </c>
    </row>
    <row r="12" spans="1:9" ht="19.5" customHeight="1">
      <c r="A12" s="21" t="s">
        <v>93</v>
      </c>
      <c r="B12" s="279">
        <v>2015</v>
      </c>
      <c r="C12" s="279">
        <v>2430</v>
      </c>
      <c r="D12" s="279">
        <f t="shared" si="1"/>
        <v>4445</v>
      </c>
      <c r="E12" s="292">
        <f t="shared" si="2"/>
        <v>2.1</v>
      </c>
      <c r="F12" s="207"/>
      <c r="G12" s="342">
        <f t="shared" si="0"/>
        <v>120.59553349875931</v>
      </c>
      <c r="H12" s="342">
        <v>155.1</v>
      </c>
      <c r="I12" s="342">
        <v>89.1</v>
      </c>
    </row>
    <row r="13" spans="1:9" ht="19.5" customHeight="1">
      <c r="A13" s="21" t="s">
        <v>72</v>
      </c>
      <c r="B13" s="279">
        <v>1389</v>
      </c>
      <c r="C13" s="279">
        <v>1340</v>
      </c>
      <c r="D13" s="279">
        <f t="shared" si="1"/>
        <v>2729</v>
      </c>
      <c r="E13" s="292">
        <f t="shared" si="2"/>
        <v>1.3</v>
      </c>
      <c r="F13" s="207"/>
      <c r="G13" s="342">
        <f t="shared" si="0"/>
        <v>96.47228221742262</v>
      </c>
      <c r="H13" s="342">
        <v>51.8</v>
      </c>
      <c r="I13" s="342">
        <v>49.6</v>
      </c>
    </row>
    <row r="14" spans="1:9" ht="19.5" customHeight="1">
      <c r="A14" s="21" t="s">
        <v>94</v>
      </c>
      <c r="B14" s="279">
        <v>10545</v>
      </c>
      <c r="C14" s="279">
        <v>9261</v>
      </c>
      <c r="D14" s="279">
        <f t="shared" si="1"/>
        <v>19806</v>
      </c>
      <c r="E14" s="292">
        <f t="shared" si="2"/>
        <v>9.6</v>
      </c>
      <c r="F14" s="207"/>
      <c r="G14" s="342">
        <f t="shared" si="0"/>
        <v>87.82361308677098</v>
      </c>
      <c r="H14" s="342">
        <v>55.1</v>
      </c>
      <c r="I14" s="342">
        <v>46.2</v>
      </c>
    </row>
    <row r="15" spans="1:9" ht="19.5" customHeight="1">
      <c r="A15" s="21" t="s">
        <v>73</v>
      </c>
      <c r="B15" s="279">
        <v>22289</v>
      </c>
      <c r="C15" s="279">
        <v>19705</v>
      </c>
      <c r="D15" s="279">
        <f t="shared" si="1"/>
        <v>41994</v>
      </c>
      <c r="E15" s="292">
        <f t="shared" si="2"/>
        <v>20.3</v>
      </c>
      <c r="F15" s="207"/>
      <c r="G15" s="342">
        <f t="shared" si="0"/>
        <v>88.40683745345238</v>
      </c>
      <c r="H15" s="342">
        <v>202.5</v>
      </c>
      <c r="I15" s="342">
        <v>151.4</v>
      </c>
    </row>
    <row r="16" spans="1:9" ht="19.5" customHeight="1">
      <c r="A16" s="21" t="s">
        <v>95</v>
      </c>
      <c r="B16" s="279">
        <v>36505</v>
      </c>
      <c r="C16" s="279">
        <v>32196</v>
      </c>
      <c r="D16" s="279">
        <f t="shared" si="1"/>
        <v>68701</v>
      </c>
      <c r="E16" s="292">
        <f t="shared" si="2"/>
        <v>33.2</v>
      </c>
      <c r="F16" s="207"/>
      <c r="G16" s="342">
        <f t="shared" si="0"/>
        <v>88.19613751540885</v>
      </c>
      <c r="H16" s="342">
        <v>93.5</v>
      </c>
      <c r="I16" s="342">
        <v>72</v>
      </c>
    </row>
    <row r="17" spans="1:9" ht="19.5" customHeight="1">
      <c r="A17" s="21" t="s">
        <v>96</v>
      </c>
      <c r="B17" s="279">
        <v>24825</v>
      </c>
      <c r="C17" s="279">
        <v>23458</v>
      </c>
      <c r="D17" s="279">
        <f t="shared" si="1"/>
        <v>48283</v>
      </c>
      <c r="E17" s="292">
        <f t="shared" si="2"/>
        <v>23.3</v>
      </c>
      <c r="F17" s="207"/>
      <c r="G17" s="342">
        <f t="shared" si="0"/>
        <v>94.49345417925478</v>
      </c>
      <c r="H17" s="342">
        <v>196.2</v>
      </c>
      <c r="I17" s="342">
        <v>110.7</v>
      </c>
    </row>
    <row r="18" spans="1:9" ht="19.5" customHeight="1">
      <c r="A18" s="21" t="s">
        <v>11</v>
      </c>
      <c r="B18" s="279">
        <v>105</v>
      </c>
      <c r="C18" s="279">
        <v>180</v>
      </c>
      <c r="D18" s="279">
        <f t="shared" si="1"/>
        <v>285</v>
      </c>
      <c r="E18" s="292">
        <f t="shared" si="2"/>
        <v>0.1</v>
      </c>
      <c r="F18" s="207"/>
      <c r="G18" s="342">
        <f t="shared" si="0"/>
        <v>171.42857142857142</v>
      </c>
      <c r="H18" s="342">
        <v>36.7</v>
      </c>
      <c r="I18" s="342">
        <v>27.6</v>
      </c>
    </row>
    <row r="19" spans="1:9" ht="19.5" customHeight="1">
      <c r="A19" s="21" t="s">
        <v>74</v>
      </c>
      <c r="B19" s="279">
        <v>74</v>
      </c>
      <c r="C19" s="279">
        <v>102</v>
      </c>
      <c r="D19" s="279">
        <f t="shared" si="1"/>
        <v>176</v>
      </c>
      <c r="E19" s="292">
        <f t="shared" si="2"/>
        <v>0.1</v>
      </c>
      <c r="F19" s="207"/>
      <c r="G19" s="342">
        <f t="shared" si="0"/>
        <v>137.83783783783784</v>
      </c>
      <c r="H19" s="342">
        <v>1457.1</v>
      </c>
      <c r="I19" s="342">
        <v>114.3</v>
      </c>
    </row>
    <row r="20" spans="1:9" ht="19.5" customHeight="1">
      <c r="A20" s="22" t="s">
        <v>75</v>
      </c>
      <c r="B20" s="283">
        <v>0</v>
      </c>
      <c r="C20" s="283">
        <v>0</v>
      </c>
      <c r="D20" s="283">
        <v>0</v>
      </c>
      <c r="E20" s="283">
        <v>0</v>
      </c>
      <c r="F20" s="283"/>
      <c r="G20" s="283">
        <v>0</v>
      </c>
      <c r="H20" s="283">
        <v>0</v>
      </c>
      <c r="I20" s="283">
        <v>0</v>
      </c>
    </row>
    <row r="21" spans="1:9" ht="19.5" customHeight="1">
      <c r="A21" s="21" t="s">
        <v>8</v>
      </c>
      <c r="B21" s="279">
        <f>+B5-SUM(B10:B20)</f>
        <v>430</v>
      </c>
      <c r="C21" s="279">
        <f>+C5-SUM(C10:C20)</f>
        <v>939</v>
      </c>
      <c r="D21" s="279">
        <f>D5-SUM(D10:D20)</f>
        <v>1369</v>
      </c>
      <c r="E21" s="292">
        <f>100-E20-E19-E18-E17-E16-E15-E14-E13-E12-E11-E10</f>
        <v>0.7000000000000108</v>
      </c>
      <c r="F21" s="207"/>
      <c r="G21" s="342">
        <f t="shared" si="0"/>
        <v>218.37209302325581</v>
      </c>
      <c r="H21" s="342">
        <v>214.4</v>
      </c>
      <c r="I21" s="342">
        <v>96.9</v>
      </c>
    </row>
    <row r="22" spans="4:5" ht="19.5" customHeight="1">
      <c r="D22" s="249"/>
      <c r="E22" s="211"/>
    </row>
    <row r="23" spans="3:6" ht="19.5" customHeight="1">
      <c r="C23" s="210"/>
      <c r="D23" s="250"/>
      <c r="E23" s="211"/>
      <c r="F23" s="251"/>
    </row>
    <row r="24" spans="4:5" ht="19.5" customHeight="1">
      <c r="D24" s="250"/>
      <c r="E24" s="211"/>
    </row>
    <row r="25" ht="12.75">
      <c r="D25" s="250"/>
    </row>
    <row r="26" spans="1:5" ht="19.5" customHeight="1">
      <c r="A26" s="212"/>
      <c r="D26" s="249"/>
      <c r="E26" s="210"/>
    </row>
  </sheetData>
  <sheetProtection/>
  <mergeCells count="7">
    <mergeCell ref="I3:I4"/>
    <mergeCell ref="A1:G1"/>
    <mergeCell ref="A3:A4"/>
    <mergeCell ref="B3:B4"/>
    <mergeCell ref="C3:C4"/>
    <mergeCell ref="D3:E3"/>
    <mergeCell ref="G3:H3"/>
  </mergeCells>
  <printOptions horizontalCentered="1"/>
  <pageMargins left="0.5" right="0.3" top="0.5" bottom="0.5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J4" sqref="J1:R16384"/>
    </sheetView>
  </sheetViews>
  <sheetFormatPr defaultColWidth="9.140625" defaultRowHeight="12.75"/>
  <cols>
    <col min="1" max="1" width="34.00390625" style="214" customWidth="1"/>
    <col min="2" max="2" width="10.8515625" style="214" customWidth="1"/>
    <col min="3" max="3" width="10.28125" style="214" customWidth="1"/>
    <col min="4" max="4" width="10.00390625" style="214" customWidth="1"/>
    <col min="5" max="5" width="8.8515625" style="214" customWidth="1"/>
    <col min="6" max="6" width="0.9921875" style="214" customWidth="1"/>
    <col min="7" max="7" width="10.57421875" style="214" customWidth="1"/>
    <col min="8" max="8" width="10.28125" style="214" customWidth="1"/>
    <col min="9" max="9" width="12.8515625" style="214" bestFit="1" customWidth="1"/>
    <col min="10" max="16384" width="9.140625" style="214" customWidth="1"/>
  </cols>
  <sheetData>
    <row r="1" spans="1:8" ht="30" customHeight="1">
      <c r="A1" s="385" t="s">
        <v>222</v>
      </c>
      <c r="B1" s="385"/>
      <c r="C1" s="385"/>
      <c r="D1" s="385"/>
      <c r="E1" s="385"/>
      <c r="F1" s="385"/>
      <c r="G1" s="385"/>
      <c r="H1" s="213"/>
    </row>
    <row r="2" spans="1:9" ht="24.75" customHeight="1" thickBot="1">
      <c r="A2" s="203"/>
      <c r="B2" s="203"/>
      <c r="C2" s="203"/>
      <c r="D2" s="203"/>
      <c r="E2" s="203"/>
      <c r="F2" s="203"/>
      <c r="G2" s="104"/>
      <c r="H2" s="104"/>
      <c r="I2" s="104" t="s">
        <v>228</v>
      </c>
    </row>
    <row r="3" spans="1:9" ht="46.5" customHeight="1">
      <c r="A3" s="384"/>
      <c r="B3" s="372" t="s">
        <v>281</v>
      </c>
      <c r="C3" s="372" t="s">
        <v>282</v>
      </c>
      <c r="D3" s="372" t="s">
        <v>283</v>
      </c>
      <c r="E3" s="374"/>
      <c r="F3" s="270"/>
      <c r="G3" s="375" t="s">
        <v>284</v>
      </c>
      <c r="H3" s="375"/>
      <c r="I3" s="376" t="s">
        <v>285</v>
      </c>
    </row>
    <row r="4" spans="1:9" ht="40.5" customHeight="1">
      <c r="A4" s="384"/>
      <c r="B4" s="373"/>
      <c r="C4" s="373"/>
      <c r="D4" s="26" t="s">
        <v>71</v>
      </c>
      <c r="E4" s="26" t="s">
        <v>70</v>
      </c>
      <c r="F4" s="25"/>
      <c r="G4" s="26" t="s">
        <v>78</v>
      </c>
      <c r="H4" s="26" t="s">
        <v>245</v>
      </c>
      <c r="I4" s="377"/>
    </row>
    <row r="5" spans="1:9" s="215" customFormat="1" ht="30" customHeight="1">
      <c r="A5" s="204" t="s">
        <v>2</v>
      </c>
      <c r="B5" s="278">
        <f>B6+B7+B8</f>
        <v>30210</v>
      </c>
      <c r="C5" s="278">
        <f>C6+C7+C8</f>
        <v>24171</v>
      </c>
      <c r="D5" s="278">
        <f>+B5+C5</f>
        <v>54381</v>
      </c>
      <c r="E5" s="291">
        <f>+D5/$D$5*100</f>
        <v>100</v>
      </c>
      <c r="F5" s="205"/>
      <c r="G5" s="281">
        <f>+C5/B5*100</f>
        <v>80.00993048659384</v>
      </c>
      <c r="H5" s="281">
        <v>98.2</v>
      </c>
      <c r="I5" s="281">
        <v>85.4</v>
      </c>
    </row>
    <row r="6" spans="1:9" ht="19.5" customHeight="1">
      <c r="A6" s="6" t="s">
        <v>181</v>
      </c>
      <c r="B6" s="283">
        <v>0</v>
      </c>
      <c r="C6" s="283">
        <v>0</v>
      </c>
      <c r="D6" s="283">
        <v>0</v>
      </c>
      <c r="E6" s="283">
        <v>0</v>
      </c>
      <c r="F6" s="283">
        <v>0</v>
      </c>
      <c r="G6" s="283">
        <v>0</v>
      </c>
      <c r="H6" s="283">
        <v>0</v>
      </c>
      <c r="I6" s="283">
        <v>0</v>
      </c>
    </row>
    <row r="7" spans="1:9" s="216" customFormat="1" ht="19.5" customHeight="1">
      <c r="A7" s="6" t="s">
        <v>182</v>
      </c>
      <c r="B7" s="280">
        <v>25600</v>
      </c>
      <c r="C7" s="280">
        <v>17941</v>
      </c>
      <c r="D7" s="280">
        <f>B7+C7</f>
        <v>43541</v>
      </c>
      <c r="E7" s="292">
        <f>ROUND(+D7/$D$5*100,1)</f>
        <v>80.1</v>
      </c>
      <c r="F7" s="208"/>
      <c r="G7" s="282">
        <f>ROUND(+C7/B7*100,1)</f>
        <v>70.1</v>
      </c>
      <c r="H7" s="282">
        <v>90.2</v>
      </c>
      <c r="I7" s="282">
        <v>86.4</v>
      </c>
    </row>
    <row r="8" spans="1:9" ht="19.5" customHeight="1">
      <c r="A8" s="6" t="s">
        <v>183</v>
      </c>
      <c r="B8" s="280">
        <v>4610</v>
      </c>
      <c r="C8" s="280">
        <v>6230</v>
      </c>
      <c r="D8" s="280">
        <f aca="true" t="shared" si="0" ref="D8:D17">B8+C8</f>
        <v>10840</v>
      </c>
      <c r="E8" s="292">
        <f>ROUND(+D8/$D$5*100,1)</f>
        <v>19.9</v>
      </c>
      <c r="F8" s="207"/>
      <c r="G8" s="282">
        <f aca="true" t="shared" si="1" ref="G8:G19">ROUND(+C8/B8*100,1)</f>
        <v>135.1</v>
      </c>
      <c r="H8" s="282">
        <v>131.9</v>
      </c>
      <c r="I8" s="282">
        <v>81.7</v>
      </c>
    </row>
    <row r="9" spans="1:9" s="215" customFormat="1" ht="24.75" customHeight="1">
      <c r="A9" s="204" t="s">
        <v>206</v>
      </c>
      <c r="B9" s="280"/>
      <c r="C9" s="280"/>
      <c r="D9" s="280"/>
      <c r="E9" s="292"/>
      <c r="F9" s="207"/>
      <c r="G9" s="282"/>
      <c r="H9" s="282"/>
      <c r="I9" s="282"/>
    </row>
    <row r="10" spans="1:9" ht="19.5" customHeight="1">
      <c r="A10" s="21" t="s">
        <v>9</v>
      </c>
      <c r="B10" s="280">
        <v>12898</v>
      </c>
      <c r="C10" s="280">
        <v>7688</v>
      </c>
      <c r="D10" s="280">
        <f t="shared" si="0"/>
        <v>20586</v>
      </c>
      <c r="E10" s="292">
        <f aca="true" t="shared" si="2" ref="E10:E18">ROUND(+D10/$D$5*100,1)</f>
        <v>37.9</v>
      </c>
      <c r="F10" s="207"/>
      <c r="G10" s="282">
        <f t="shared" si="1"/>
        <v>59.6</v>
      </c>
      <c r="H10" s="282">
        <v>95.3</v>
      </c>
      <c r="I10" s="282">
        <v>111.1</v>
      </c>
    </row>
    <row r="11" spans="1:9" ht="19.5" customHeight="1">
      <c r="A11" s="21" t="s">
        <v>97</v>
      </c>
      <c r="B11" s="280">
        <v>1232</v>
      </c>
      <c r="C11" s="280">
        <v>1470</v>
      </c>
      <c r="D11" s="280">
        <f t="shared" si="0"/>
        <v>2702</v>
      </c>
      <c r="E11" s="292">
        <f t="shared" si="2"/>
        <v>5</v>
      </c>
      <c r="F11" s="207"/>
      <c r="G11" s="282">
        <f t="shared" si="1"/>
        <v>119.3</v>
      </c>
      <c r="H11" s="282">
        <v>80.6</v>
      </c>
      <c r="I11" s="282">
        <v>55.4</v>
      </c>
    </row>
    <row r="12" spans="1:9" ht="19.5" customHeight="1">
      <c r="A12" s="21" t="s">
        <v>98</v>
      </c>
      <c r="B12" s="280">
        <v>1463</v>
      </c>
      <c r="C12" s="280">
        <v>1314</v>
      </c>
      <c r="D12" s="280">
        <f t="shared" si="0"/>
        <v>2777</v>
      </c>
      <c r="E12" s="292">
        <f t="shared" si="2"/>
        <v>5.1</v>
      </c>
      <c r="F12" s="207"/>
      <c r="G12" s="282">
        <f t="shared" si="1"/>
        <v>89.8</v>
      </c>
      <c r="H12" s="282">
        <v>242</v>
      </c>
      <c r="I12" s="282">
        <v>121.6</v>
      </c>
    </row>
    <row r="13" spans="1:9" ht="19.5" customHeight="1">
      <c r="A13" s="22" t="s">
        <v>233</v>
      </c>
      <c r="B13" s="283">
        <v>0</v>
      </c>
      <c r="C13" s="283">
        <v>0</v>
      </c>
      <c r="D13" s="283">
        <v>0</v>
      </c>
      <c r="E13" s="283">
        <v>0</v>
      </c>
      <c r="F13" s="283"/>
      <c r="G13" s="283">
        <v>0</v>
      </c>
      <c r="H13" s="283">
        <v>0</v>
      </c>
      <c r="I13" s="283">
        <v>0</v>
      </c>
    </row>
    <row r="14" spans="1:9" ht="19.5" customHeight="1">
      <c r="A14" s="22" t="s">
        <v>76</v>
      </c>
      <c r="B14" s="280">
        <v>815</v>
      </c>
      <c r="C14" s="280">
        <v>1605</v>
      </c>
      <c r="D14" s="280">
        <f t="shared" si="0"/>
        <v>2420</v>
      </c>
      <c r="E14" s="292">
        <f t="shared" si="2"/>
        <v>4.5</v>
      </c>
      <c r="F14" s="207"/>
      <c r="G14" s="282">
        <f t="shared" si="1"/>
        <v>196.9</v>
      </c>
      <c r="H14" s="282">
        <v>52.1</v>
      </c>
      <c r="I14" s="282">
        <v>28</v>
      </c>
    </row>
    <row r="15" spans="1:9" ht="19.5" customHeight="1">
      <c r="A15" s="22" t="s">
        <v>77</v>
      </c>
      <c r="B15" s="280">
        <v>4540</v>
      </c>
      <c r="C15" s="280">
        <v>4588</v>
      </c>
      <c r="D15" s="280">
        <f t="shared" si="0"/>
        <v>9128</v>
      </c>
      <c r="E15" s="292">
        <f t="shared" si="2"/>
        <v>16.8</v>
      </c>
      <c r="F15" s="207"/>
      <c r="G15" s="282">
        <f t="shared" si="1"/>
        <v>101.1</v>
      </c>
      <c r="H15" s="282">
        <v>148.1</v>
      </c>
      <c r="I15" s="282">
        <v>110.9</v>
      </c>
    </row>
    <row r="16" spans="1:9" ht="19.5" customHeight="1">
      <c r="A16" s="21" t="s">
        <v>99</v>
      </c>
      <c r="B16" s="280">
        <v>4431</v>
      </c>
      <c r="C16" s="280">
        <v>4868</v>
      </c>
      <c r="D16" s="280">
        <f t="shared" si="0"/>
        <v>9299</v>
      </c>
      <c r="E16" s="292">
        <f t="shared" si="2"/>
        <v>17.1</v>
      </c>
      <c r="F16" s="207"/>
      <c r="G16" s="282">
        <f t="shared" si="1"/>
        <v>109.9</v>
      </c>
      <c r="H16" s="282">
        <v>79.8</v>
      </c>
      <c r="I16" s="282">
        <v>73.6</v>
      </c>
    </row>
    <row r="17" spans="1:9" ht="19.5" customHeight="1">
      <c r="A17" s="293" t="s">
        <v>74</v>
      </c>
      <c r="B17" s="280">
        <v>2</v>
      </c>
      <c r="C17" s="280">
        <v>1</v>
      </c>
      <c r="D17" s="280">
        <f t="shared" si="0"/>
        <v>3</v>
      </c>
      <c r="E17" s="283">
        <v>0</v>
      </c>
      <c r="F17" s="248"/>
      <c r="G17" s="282">
        <f t="shared" si="1"/>
        <v>50</v>
      </c>
      <c r="H17" s="283">
        <v>0</v>
      </c>
      <c r="I17" s="283">
        <v>0</v>
      </c>
    </row>
    <row r="18" spans="1:9" ht="19.5" customHeight="1">
      <c r="A18" s="23" t="s">
        <v>100</v>
      </c>
      <c r="B18" s="280">
        <v>773</v>
      </c>
      <c r="C18" s="280">
        <v>921</v>
      </c>
      <c r="D18" s="280">
        <f>B18+C18</f>
        <v>1694</v>
      </c>
      <c r="E18" s="292">
        <f t="shared" si="2"/>
        <v>3.1</v>
      </c>
      <c r="F18" s="207"/>
      <c r="G18" s="282">
        <f t="shared" si="1"/>
        <v>119.1</v>
      </c>
      <c r="H18" s="282">
        <v>104</v>
      </c>
      <c r="I18" s="282">
        <v>35.9</v>
      </c>
    </row>
    <row r="19" spans="1:9" ht="19.5" customHeight="1">
      <c r="A19" s="23" t="s">
        <v>8</v>
      </c>
      <c r="B19" s="280">
        <f>B5-SUM(B10:B18)</f>
        <v>4056</v>
      </c>
      <c r="C19" s="280">
        <f>C5-SUM(C10:C18)</f>
        <v>1716</v>
      </c>
      <c r="D19" s="280">
        <f>+B19+C19</f>
        <v>5772</v>
      </c>
      <c r="E19" s="292">
        <f>E5-E10-E11-E12-E14-E15-E16-E17-E13-E18</f>
        <v>10.499999999999998</v>
      </c>
      <c r="F19" s="207"/>
      <c r="G19" s="282">
        <f t="shared" si="1"/>
        <v>42.3</v>
      </c>
      <c r="H19" s="282">
        <v>168.6</v>
      </c>
      <c r="I19" s="282">
        <v>196.2</v>
      </c>
    </row>
    <row r="20" spans="4:6" ht="19.5" customHeight="1">
      <c r="D20" s="284"/>
      <c r="F20" s="217"/>
    </row>
    <row r="21" spans="4:6" ht="19.5" customHeight="1">
      <c r="D21" s="252"/>
      <c r="F21" s="217"/>
    </row>
    <row r="22" spans="4:6" ht="15">
      <c r="D22" s="253"/>
      <c r="F22" s="217"/>
    </row>
    <row r="23" spans="4:6" ht="15">
      <c r="D23" s="252"/>
      <c r="F23" s="217"/>
    </row>
    <row r="24" spans="4:6" ht="15">
      <c r="D24" s="252"/>
      <c r="F24" s="217"/>
    </row>
    <row r="25" spans="4:6" ht="15">
      <c r="D25" s="252"/>
      <c r="F25" s="217"/>
    </row>
    <row r="26" spans="4:6" ht="15">
      <c r="D26" s="253"/>
      <c r="F26" s="217"/>
    </row>
    <row r="27" ht="15">
      <c r="F27" s="217"/>
    </row>
  </sheetData>
  <sheetProtection/>
  <mergeCells count="7">
    <mergeCell ref="I3:I4"/>
    <mergeCell ref="A1:G1"/>
    <mergeCell ref="A3:A4"/>
    <mergeCell ref="B3:B4"/>
    <mergeCell ref="C3:C4"/>
    <mergeCell ref="D3:E3"/>
    <mergeCell ref="G3:H3"/>
  </mergeCells>
  <printOptions horizontalCentered="1"/>
  <pageMargins left="0.5" right="0.3" top="0.5" bottom="0.5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J31" sqref="J31"/>
    </sheetView>
  </sheetViews>
  <sheetFormatPr defaultColWidth="9.140625" defaultRowHeight="12.75"/>
  <cols>
    <col min="1" max="1" width="34.421875" style="11" customWidth="1"/>
    <col min="2" max="4" width="11.7109375" style="16" customWidth="1"/>
    <col min="5" max="5" width="11.7109375" style="11" customWidth="1"/>
    <col min="6" max="6" width="15.7109375" style="11" customWidth="1"/>
    <col min="7" max="16384" width="9.140625" style="11" customWidth="1"/>
  </cols>
  <sheetData>
    <row r="1" spans="1:6" ht="46.5" customHeight="1">
      <c r="A1" s="386" t="s">
        <v>279</v>
      </c>
      <c r="B1" s="387"/>
      <c r="C1" s="387"/>
      <c r="D1" s="387"/>
      <c r="E1" s="387"/>
      <c r="F1" s="387"/>
    </row>
    <row r="2" spans="1:6" ht="21" customHeight="1" thickBot="1">
      <c r="A2" s="12"/>
      <c r="B2" s="12"/>
      <c r="C2" s="12"/>
      <c r="D2" s="12"/>
      <c r="E2" s="4"/>
      <c r="F2" s="4" t="s">
        <v>29</v>
      </c>
    </row>
    <row r="3" spans="1:6" s="145" customFormat="1" ht="19.5" customHeight="1">
      <c r="A3" s="388"/>
      <c r="B3" s="389" t="s">
        <v>280</v>
      </c>
      <c r="C3" s="389"/>
      <c r="D3" s="389"/>
      <c r="E3" s="389"/>
      <c r="F3" s="144" t="s">
        <v>207</v>
      </c>
    </row>
    <row r="4" spans="1:6" s="145" customFormat="1" ht="19.5" customHeight="1">
      <c r="A4" s="388"/>
      <c r="B4" s="146" t="s">
        <v>208</v>
      </c>
      <c r="C4" s="146" t="s">
        <v>236</v>
      </c>
      <c r="D4" s="146" t="s">
        <v>209</v>
      </c>
      <c r="E4" s="146" t="s">
        <v>235</v>
      </c>
      <c r="F4" s="147" t="s">
        <v>238</v>
      </c>
    </row>
    <row r="5" spans="1:6" s="145" customFormat="1" ht="19.5" customHeight="1">
      <c r="A5" s="388"/>
      <c r="B5" s="148" t="s">
        <v>234</v>
      </c>
      <c r="C5" s="146" t="s">
        <v>151</v>
      </c>
      <c r="D5" s="146" t="s">
        <v>151</v>
      </c>
      <c r="E5" s="146" t="s">
        <v>151</v>
      </c>
      <c r="F5" s="147" t="s">
        <v>278</v>
      </c>
    </row>
    <row r="6" spans="1:6" s="145" customFormat="1" ht="19.5" customHeight="1">
      <c r="A6" s="388"/>
      <c r="B6" s="149"/>
      <c r="C6" s="150">
        <v>2022</v>
      </c>
      <c r="D6" s="150">
        <v>2022</v>
      </c>
      <c r="E6" s="150">
        <v>2023</v>
      </c>
      <c r="F6" s="147" t="s">
        <v>148</v>
      </c>
    </row>
    <row r="7" spans="1:6" s="145" customFormat="1" ht="19.5" customHeight="1">
      <c r="A7" s="388"/>
      <c r="B7" s="151"/>
      <c r="C7" s="151"/>
      <c r="D7" s="151"/>
      <c r="E7" s="254"/>
      <c r="F7" s="152" t="s">
        <v>147</v>
      </c>
    </row>
    <row r="8" spans="1:6" s="14" customFormat="1" ht="30" customHeight="1">
      <c r="A8" s="13" t="s">
        <v>210</v>
      </c>
      <c r="B8" s="186">
        <v>111.3904</v>
      </c>
      <c r="C8" s="186">
        <v>103.2461</v>
      </c>
      <c r="D8" s="186">
        <v>100.9745</v>
      </c>
      <c r="E8" s="294">
        <v>100.0971</v>
      </c>
      <c r="F8" s="192">
        <v>103.4083</v>
      </c>
    </row>
    <row r="9" spans="1:6" s="14" customFormat="1" ht="21" customHeight="1">
      <c r="A9" s="15" t="s">
        <v>51</v>
      </c>
      <c r="B9" s="187">
        <v>120.7846</v>
      </c>
      <c r="C9" s="187">
        <v>103.832</v>
      </c>
      <c r="D9" s="187">
        <v>101.1736</v>
      </c>
      <c r="E9" s="295">
        <v>99.5521</v>
      </c>
      <c r="F9" s="187">
        <v>104.4336</v>
      </c>
    </row>
    <row r="10" spans="1:6" s="14" customFormat="1" ht="21" customHeight="1">
      <c r="A10" s="15" t="s">
        <v>52</v>
      </c>
      <c r="B10" s="188"/>
      <c r="C10" s="188"/>
      <c r="D10" s="188"/>
      <c r="E10" s="296"/>
      <c r="F10" s="187"/>
    </row>
    <row r="11" spans="1:6" s="14" customFormat="1" ht="21" customHeight="1">
      <c r="A11" s="15" t="s">
        <v>53</v>
      </c>
      <c r="B11" s="187">
        <v>121.3031</v>
      </c>
      <c r="C11" s="187">
        <v>105.4124</v>
      </c>
      <c r="D11" s="187">
        <v>103.1655</v>
      </c>
      <c r="E11" s="295">
        <v>101.4662</v>
      </c>
      <c r="F11" s="187">
        <v>104.5541</v>
      </c>
    </row>
    <row r="12" spans="1:6" ht="21" customHeight="1">
      <c r="A12" s="15" t="s">
        <v>54</v>
      </c>
      <c r="B12" s="187">
        <v>115.8531</v>
      </c>
      <c r="C12" s="187">
        <v>104.5833</v>
      </c>
      <c r="D12" s="187">
        <v>101.484</v>
      </c>
      <c r="E12" s="295">
        <v>99.0732</v>
      </c>
      <c r="F12" s="187">
        <v>105.4331</v>
      </c>
    </row>
    <row r="13" spans="1:6" ht="21" customHeight="1">
      <c r="A13" s="15" t="s">
        <v>55</v>
      </c>
      <c r="B13" s="187">
        <v>130.6751</v>
      </c>
      <c r="C13" s="187">
        <v>101.9803</v>
      </c>
      <c r="D13" s="187">
        <v>100.0479</v>
      </c>
      <c r="E13" s="295">
        <v>99.957</v>
      </c>
      <c r="F13" s="187">
        <v>102.5052</v>
      </c>
    </row>
    <row r="14" spans="1:6" ht="21" customHeight="1">
      <c r="A14" s="15" t="s">
        <v>56</v>
      </c>
      <c r="B14" s="187">
        <v>108.9142</v>
      </c>
      <c r="C14" s="187">
        <v>103.6742</v>
      </c>
      <c r="D14" s="187">
        <v>100.4098</v>
      </c>
      <c r="E14" s="295">
        <v>97.8029</v>
      </c>
      <c r="F14" s="187">
        <v>105.0142</v>
      </c>
    </row>
    <row r="15" spans="1:6" ht="21" customHeight="1">
      <c r="A15" s="15" t="s">
        <v>101</v>
      </c>
      <c r="B15" s="187">
        <v>109.3955</v>
      </c>
      <c r="C15" s="187">
        <v>103.6353</v>
      </c>
      <c r="D15" s="187">
        <v>101.4641</v>
      </c>
      <c r="E15" s="295">
        <v>99.9976</v>
      </c>
      <c r="F15" s="187">
        <v>103.7153</v>
      </c>
    </row>
    <row r="16" spans="1:6" s="14" customFormat="1" ht="21" customHeight="1">
      <c r="A16" s="15" t="s">
        <v>57</v>
      </c>
      <c r="B16" s="187">
        <v>107.5445</v>
      </c>
      <c r="C16" s="187">
        <v>102.6133</v>
      </c>
      <c r="D16" s="187">
        <v>100.8081</v>
      </c>
      <c r="E16" s="295">
        <v>100.9242</v>
      </c>
      <c r="F16" s="187">
        <v>102.2293</v>
      </c>
    </row>
    <row r="17" spans="1:6" ht="21" customHeight="1">
      <c r="A17" s="15" t="s">
        <v>58</v>
      </c>
      <c r="B17" s="187">
        <v>103.7343</v>
      </c>
      <c r="C17" s="187">
        <v>102.107</v>
      </c>
      <c r="D17" s="187">
        <v>100.1593</v>
      </c>
      <c r="E17" s="295">
        <v>99.9096</v>
      </c>
      <c r="F17" s="187">
        <v>101.97</v>
      </c>
    </row>
    <row r="18" spans="1:6" ht="21" customHeight="1">
      <c r="A18" s="15" t="s">
        <v>59</v>
      </c>
      <c r="B18" s="187">
        <v>103.416</v>
      </c>
      <c r="C18" s="187">
        <v>100</v>
      </c>
      <c r="D18" s="187">
        <v>100</v>
      </c>
      <c r="E18" s="295">
        <v>100</v>
      </c>
      <c r="F18" s="187">
        <v>100</v>
      </c>
    </row>
    <row r="19" spans="1:6" ht="21" customHeight="1">
      <c r="A19" s="15" t="s">
        <v>52</v>
      </c>
      <c r="B19" s="188"/>
      <c r="C19" s="188"/>
      <c r="D19" s="188"/>
      <c r="E19" s="296"/>
      <c r="F19" s="188"/>
    </row>
    <row r="20" spans="1:6" ht="21" customHeight="1">
      <c r="A20" s="15" t="s">
        <v>211</v>
      </c>
      <c r="B20" s="187">
        <v>101.7464</v>
      </c>
      <c r="C20" s="187">
        <v>100</v>
      </c>
      <c r="D20" s="187">
        <v>100</v>
      </c>
      <c r="E20" s="295">
        <v>100</v>
      </c>
      <c r="F20" s="187">
        <v>100</v>
      </c>
    </row>
    <row r="21" spans="1:6" ht="21" customHeight="1">
      <c r="A21" s="15" t="s">
        <v>60</v>
      </c>
      <c r="B21" s="187">
        <v>110.5221</v>
      </c>
      <c r="C21" s="187">
        <v>100.6497</v>
      </c>
      <c r="D21" s="187">
        <v>103.6371</v>
      </c>
      <c r="E21" s="295">
        <v>102.1155</v>
      </c>
      <c r="F21" s="187">
        <v>100.5907</v>
      </c>
    </row>
    <row r="22" spans="1:6" ht="21" customHeight="1">
      <c r="A22" s="15" t="s">
        <v>61</v>
      </c>
      <c r="B22" s="189">
        <v>100.2893</v>
      </c>
      <c r="C22" s="189">
        <v>102.0867</v>
      </c>
      <c r="D22" s="189">
        <v>100.5292</v>
      </c>
      <c r="E22" s="297">
        <v>100</v>
      </c>
      <c r="F22" s="189">
        <v>102.0779</v>
      </c>
    </row>
    <row r="23" spans="1:6" ht="21" customHeight="1">
      <c r="A23" s="15" t="s">
        <v>62</v>
      </c>
      <c r="B23" s="189">
        <v>110.863</v>
      </c>
      <c r="C23" s="189">
        <v>109.2076</v>
      </c>
      <c r="D23" s="189">
        <v>100.2609</v>
      </c>
      <c r="E23" s="297">
        <v>100.0058</v>
      </c>
      <c r="F23" s="189">
        <v>109.2045</v>
      </c>
    </row>
    <row r="24" spans="1:6" ht="21" customHeight="1">
      <c r="A24" s="15" t="s">
        <v>52</v>
      </c>
      <c r="B24" s="190"/>
      <c r="C24" s="191"/>
      <c r="D24" s="191"/>
      <c r="E24" s="298"/>
      <c r="F24" s="191"/>
    </row>
    <row r="25" spans="1:6" ht="21" customHeight="1">
      <c r="A25" s="15" t="s">
        <v>212</v>
      </c>
      <c r="B25" s="189">
        <v>111.1056</v>
      </c>
      <c r="C25" s="189">
        <v>110.2195</v>
      </c>
      <c r="D25" s="189">
        <v>100</v>
      </c>
      <c r="E25" s="297">
        <v>100</v>
      </c>
      <c r="F25" s="189">
        <v>110.2195</v>
      </c>
    </row>
    <row r="26" spans="1:6" ht="21" customHeight="1">
      <c r="A26" s="15" t="s">
        <v>63</v>
      </c>
      <c r="B26" s="187">
        <v>101.9229</v>
      </c>
      <c r="C26" s="187">
        <v>103.1977</v>
      </c>
      <c r="D26" s="187">
        <v>99.8175</v>
      </c>
      <c r="E26" s="295">
        <v>99.7221</v>
      </c>
      <c r="F26" s="187">
        <v>103.3531</v>
      </c>
    </row>
    <row r="27" spans="1:6" ht="21" customHeight="1">
      <c r="A27" s="15" t="s">
        <v>64</v>
      </c>
      <c r="B27" s="187">
        <v>104.2886</v>
      </c>
      <c r="C27" s="187">
        <v>100.9776</v>
      </c>
      <c r="D27" s="187">
        <v>100.2568</v>
      </c>
      <c r="E27" s="295">
        <v>99.9359</v>
      </c>
      <c r="F27" s="187">
        <v>100.836</v>
      </c>
    </row>
    <row r="28" spans="1:7" s="14" customFormat="1" ht="21" customHeight="1">
      <c r="A28" s="13" t="s">
        <v>65</v>
      </c>
      <c r="B28" s="192">
        <v>137.7102</v>
      </c>
      <c r="C28" s="192">
        <v>98.3084</v>
      </c>
      <c r="D28" s="192">
        <v>100.545</v>
      </c>
      <c r="E28" s="299">
        <v>100.1122</v>
      </c>
      <c r="F28" s="192">
        <v>99.2246</v>
      </c>
      <c r="G28" s="263"/>
    </row>
    <row r="29" spans="1:7" s="14" customFormat="1" ht="21" customHeight="1">
      <c r="A29" s="13" t="s">
        <v>66</v>
      </c>
      <c r="B29" s="193">
        <v>101.907</v>
      </c>
      <c r="C29" s="193">
        <v>103.8458</v>
      </c>
      <c r="D29" s="193">
        <v>98.4651</v>
      </c>
      <c r="E29" s="300">
        <v>100.4019</v>
      </c>
      <c r="F29" s="193">
        <v>103.5879</v>
      </c>
      <c r="G29" s="263"/>
    </row>
  </sheetData>
  <sheetProtection/>
  <mergeCells count="3">
    <mergeCell ref="A1:F1"/>
    <mergeCell ref="A3:A7"/>
    <mergeCell ref="B3:E3"/>
  </mergeCells>
  <printOptions/>
  <pageMargins left="0.42" right="0.3" top="0.5" bottom="0.5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H7" sqref="H7:H13"/>
    </sheetView>
  </sheetViews>
  <sheetFormatPr defaultColWidth="9.140625" defaultRowHeight="12.75"/>
  <cols>
    <col min="1" max="1" width="29.7109375" style="68" customWidth="1"/>
    <col min="2" max="2" width="11.8515625" style="68" customWidth="1"/>
    <col min="3" max="3" width="11.8515625" style="83" customWidth="1"/>
    <col min="4" max="4" width="11.57421875" style="83" customWidth="1"/>
    <col min="5" max="5" width="10.57421875" style="83" customWidth="1"/>
    <col min="6" max="6" width="10.57421875" style="68" customWidth="1"/>
    <col min="7" max="16384" width="9.140625" style="68" customWidth="1"/>
  </cols>
  <sheetData>
    <row r="1" spans="1:6" ht="46.5" customHeight="1">
      <c r="A1" s="365" t="s">
        <v>277</v>
      </c>
      <c r="B1" s="390"/>
      <c r="C1" s="390"/>
      <c r="D1" s="390"/>
      <c r="E1" s="390"/>
      <c r="F1" s="390"/>
    </row>
    <row r="2" spans="1:6" ht="21" customHeight="1" thickBot="1">
      <c r="A2" s="69"/>
      <c r="B2" s="69"/>
      <c r="C2" s="70"/>
      <c r="D2" s="70"/>
      <c r="E2" s="70"/>
      <c r="F2" s="71" t="s">
        <v>229</v>
      </c>
    </row>
    <row r="3" spans="1:6" s="73" customFormat="1" ht="19.5" customHeight="1">
      <c r="A3" s="72"/>
      <c r="B3" s="144" t="s">
        <v>3</v>
      </c>
      <c r="C3" s="144" t="s">
        <v>150</v>
      </c>
      <c r="D3" s="144" t="s">
        <v>241</v>
      </c>
      <c r="E3" s="391" t="s">
        <v>246</v>
      </c>
      <c r="F3" s="391"/>
    </row>
    <row r="4" spans="1:6" s="73" customFormat="1" ht="19.5" customHeight="1">
      <c r="A4" s="72"/>
      <c r="B4" s="147" t="s">
        <v>231</v>
      </c>
      <c r="C4" s="147" t="s">
        <v>237</v>
      </c>
      <c r="D4" s="147" t="s">
        <v>238</v>
      </c>
      <c r="E4" s="380" t="s">
        <v>244</v>
      </c>
      <c r="F4" s="380"/>
    </row>
    <row r="5" spans="1:6" s="73" customFormat="1" ht="19.5" customHeight="1">
      <c r="A5" s="72"/>
      <c r="B5" s="147" t="s">
        <v>151</v>
      </c>
      <c r="C5" s="147" t="s">
        <v>151</v>
      </c>
      <c r="D5" s="147" t="s">
        <v>151</v>
      </c>
      <c r="E5" s="273" t="s">
        <v>236</v>
      </c>
      <c r="F5" s="273" t="s">
        <v>238</v>
      </c>
    </row>
    <row r="6" spans="1:6" s="73" customFormat="1" ht="19.5" customHeight="1">
      <c r="A6" s="72"/>
      <c r="B6" s="152">
        <v>2023</v>
      </c>
      <c r="C6" s="152">
        <v>2023</v>
      </c>
      <c r="D6" s="152">
        <v>2023</v>
      </c>
      <c r="E6" s="272" t="s">
        <v>278</v>
      </c>
      <c r="F6" s="272" t="s">
        <v>278</v>
      </c>
    </row>
    <row r="7" spans="1:9" ht="30" customHeight="1">
      <c r="A7" s="75" t="s">
        <v>1</v>
      </c>
      <c r="B7" s="76">
        <f>B8+B13+B18+B19</f>
        <v>711577.5000000001</v>
      </c>
      <c r="C7" s="76">
        <f>C8+C13+C18+C19</f>
        <v>691147.7000000001</v>
      </c>
      <c r="D7" s="76">
        <f>D8+D13+D18+D19</f>
        <v>1402725.2</v>
      </c>
      <c r="E7" s="76">
        <v>111.5</v>
      </c>
      <c r="F7" s="76">
        <v>111.1</v>
      </c>
      <c r="G7" s="80"/>
      <c r="H7" s="354"/>
      <c r="I7" s="354"/>
    </row>
    <row r="8" spans="1:9" ht="21" customHeight="1">
      <c r="A8" s="218" t="s">
        <v>112</v>
      </c>
      <c r="B8" s="78">
        <f>B9+B11</f>
        <v>134395.90000000002</v>
      </c>
      <c r="C8" s="78">
        <f>C9+C11</f>
        <v>130202.2</v>
      </c>
      <c r="D8" s="78">
        <f>D9+D11</f>
        <v>264598.1</v>
      </c>
      <c r="E8" s="76">
        <v>127.5</v>
      </c>
      <c r="F8" s="76">
        <v>136.4</v>
      </c>
      <c r="G8" s="80"/>
      <c r="H8" s="354"/>
      <c r="I8" s="354"/>
    </row>
    <row r="9" spans="1:9" ht="21" customHeight="1">
      <c r="A9" s="81" t="s">
        <v>113</v>
      </c>
      <c r="B9" s="82">
        <v>132335.2</v>
      </c>
      <c r="C9" s="82">
        <v>128109.4</v>
      </c>
      <c r="D9" s="171">
        <v>260444.6</v>
      </c>
      <c r="E9" s="219">
        <v>126</v>
      </c>
      <c r="F9" s="219">
        <v>134.7</v>
      </c>
      <c r="H9" s="354"/>
      <c r="I9" s="354"/>
    </row>
    <row r="10" spans="1:9" ht="21" customHeight="1">
      <c r="A10" s="81" t="s">
        <v>114</v>
      </c>
      <c r="B10" s="82">
        <v>0</v>
      </c>
      <c r="C10" s="82">
        <v>0</v>
      </c>
      <c r="D10" s="79">
        <v>0</v>
      </c>
      <c r="E10" s="335" t="s">
        <v>80</v>
      </c>
      <c r="F10" s="335" t="s">
        <v>80</v>
      </c>
      <c r="H10" s="354"/>
      <c r="I10" s="354"/>
    </row>
    <row r="11" spans="1:9" ht="21" customHeight="1">
      <c r="A11" s="81" t="s">
        <v>115</v>
      </c>
      <c r="B11" s="82">
        <v>2060.7</v>
      </c>
      <c r="C11" s="82">
        <v>2092.8</v>
      </c>
      <c r="D11" s="171">
        <v>4153.5</v>
      </c>
      <c r="E11" s="219">
        <v>496.1</v>
      </c>
      <c r="F11" s="219">
        <v>543.1</v>
      </c>
      <c r="H11" s="354"/>
      <c r="I11" s="354"/>
    </row>
    <row r="12" spans="1:9" ht="21" customHeight="1">
      <c r="A12" s="81" t="s">
        <v>116</v>
      </c>
      <c r="B12" s="82">
        <v>0</v>
      </c>
      <c r="C12" s="82">
        <v>0</v>
      </c>
      <c r="D12" s="79">
        <v>0</v>
      </c>
      <c r="E12" s="335" t="s">
        <v>80</v>
      </c>
      <c r="F12" s="335" t="s">
        <v>80</v>
      </c>
      <c r="H12" s="354"/>
      <c r="I12" s="354"/>
    </row>
    <row r="13" spans="1:9" ht="21" customHeight="1">
      <c r="A13" s="218" t="s">
        <v>117</v>
      </c>
      <c r="B13" s="78">
        <f>B14+B16</f>
        <v>444577.7</v>
      </c>
      <c r="C13" s="78">
        <f>C14+C16</f>
        <v>433702.2</v>
      </c>
      <c r="D13" s="78">
        <f>D14+D16</f>
        <v>878279.9</v>
      </c>
      <c r="E13" s="76">
        <v>108.2</v>
      </c>
      <c r="F13" s="76">
        <v>105.5</v>
      </c>
      <c r="G13" s="80"/>
      <c r="H13" s="354"/>
      <c r="I13" s="354"/>
    </row>
    <row r="14" spans="1:9" ht="21" customHeight="1">
      <c r="A14" s="81" t="s">
        <v>113</v>
      </c>
      <c r="B14" s="82">
        <v>441586.7</v>
      </c>
      <c r="C14" s="82">
        <v>430695.2</v>
      </c>
      <c r="D14" s="171">
        <v>872281.9</v>
      </c>
      <c r="E14" s="219">
        <v>107.6</v>
      </c>
      <c r="F14" s="219">
        <v>105</v>
      </c>
      <c r="H14" s="354"/>
      <c r="I14" s="354"/>
    </row>
    <row r="15" spans="1:9" ht="21" customHeight="1">
      <c r="A15" s="81" t="s">
        <v>114</v>
      </c>
      <c r="B15" s="82">
        <v>0</v>
      </c>
      <c r="C15" s="82">
        <v>0</v>
      </c>
      <c r="D15" s="79">
        <v>0</v>
      </c>
      <c r="E15" s="335" t="s">
        <v>80</v>
      </c>
      <c r="F15" s="335" t="s">
        <v>80</v>
      </c>
      <c r="H15" s="354"/>
      <c r="I15" s="354"/>
    </row>
    <row r="16" spans="1:10" ht="21" customHeight="1">
      <c r="A16" s="81" t="s">
        <v>115</v>
      </c>
      <c r="B16" s="82">
        <v>2991</v>
      </c>
      <c r="C16" s="82">
        <v>3007</v>
      </c>
      <c r="D16" s="171">
        <v>5998</v>
      </c>
      <c r="E16" s="219">
        <v>564.1</v>
      </c>
      <c r="F16" s="219">
        <v>390.4</v>
      </c>
      <c r="H16" s="354"/>
      <c r="I16" s="354"/>
      <c r="J16" s="221"/>
    </row>
    <row r="17" spans="1:10" ht="21" customHeight="1">
      <c r="A17" s="81" t="s">
        <v>116</v>
      </c>
      <c r="B17" s="82">
        <v>0</v>
      </c>
      <c r="C17" s="82">
        <v>0</v>
      </c>
      <c r="D17" s="79">
        <v>0</v>
      </c>
      <c r="E17" s="335" t="s">
        <v>80</v>
      </c>
      <c r="F17" s="335" t="s">
        <v>80</v>
      </c>
      <c r="H17" s="354"/>
      <c r="I17" s="354"/>
      <c r="J17" s="221"/>
    </row>
    <row r="18" spans="1:9" ht="21" customHeight="1">
      <c r="A18" s="218" t="s">
        <v>118</v>
      </c>
      <c r="B18" s="78">
        <v>131640.9</v>
      </c>
      <c r="C18" s="78">
        <v>126243.3</v>
      </c>
      <c r="D18" s="79">
        <v>257884.2</v>
      </c>
      <c r="E18" s="76">
        <v>109</v>
      </c>
      <c r="F18" s="76">
        <v>110.3</v>
      </c>
      <c r="G18" s="80"/>
      <c r="H18" s="354"/>
      <c r="I18" s="354"/>
    </row>
    <row r="19" spans="1:9" ht="21" customHeight="1">
      <c r="A19" s="218" t="s">
        <v>230</v>
      </c>
      <c r="B19" s="78">
        <v>963</v>
      </c>
      <c r="C19" s="78">
        <v>1000</v>
      </c>
      <c r="D19" s="79">
        <v>1963</v>
      </c>
      <c r="E19" s="76">
        <v>107.4</v>
      </c>
      <c r="F19" s="76">
        <v>104.8</v>
      </c>
      <c r="H19" s="354"/>
      <c r="I19" s="354"/>
    </row>
    <row r="20" spans="1:6" ht="21" customHeight="1">
      <c r="A20" s="84"/>
      <c r="B20" s="84"/>
      <c r="C20" s="220"/>
      <c r="D20" s="171"/>
      <c r="F20" s="221"/>
    </row>
    <row r="21" spans="1:6" ht="21" customHeight="1">
      <c r="A21" s="84"/>
      <c r="B21" s="84"/>
      <c r="C21" s="222"/>
      <c r="D21" s="222"/>
      <c r="F21" s="221"/>
    </row>
    <row r="22" spans="1:6" ht="21" customHeight="1">
      <c r="A22" s="84"/>
      <c r="B22" s="84"/>
      <c r="C22" s="220"/>
      <c r="D22" s="98"/>
      <c r="F22" s="221"/>
    </row>
    <row r="23" spans="1:6" ht="21" customHeight="1">
      <c r="A23" s="84"/>
      <c r="B23" s="84"/>
      <c r="C23" s="223"/>
      <c r="D23" s="255"/>
      <c r="E23" s="85"/>
      <c r="F23" s="86"/>
    </row>
    <row r="24" spans="1:6" ht="18.75" customHeight="1">
      <c r="A24" s="86"/>
      <c r="B24" s="86"/>
      <c r="C24" s="85"/>
      <c r="D24" s="256"/>
      <c r="E24" s="85"/>
      <c r="F24" s="86"/>
    </row>
    <row r="25" s="87" customFormat="1" ht="21" customHeight="1">
      <c r="D25" s="257"/>
    </row>
    <row r="27" ht="12.75">
      <c r="D27" s="258"/>
    </row>
    <row r="28" ht="12.75">
      <c r="D28" s="258"/>
    </row>
    <row r="29" ht="12.75">
      <c r="D29" s="258"/>
    </row>
  </sheetData>
  <sheetProtection/>
  <mergeCells count="3">
    <mergeCell ref="A1:F1"/>
    <mergeCell ref="E3:F3"/>
    <mergeCell ref="E4:F4"/>
  </mergeCells>
  <printOptions horizontalCentered="1"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37.7109375" style="68" customWidth="1"/>
    <col min="2" max="3" width="11.140625" style="68" customWidth="1"/>
    <col min="4" max="4" width="13.57421875" style="68" customWidth="1"/>
    <col min="5" max="5" width="14.00390625" style="68" customWidth="1"/>
    <col min="6" max="6" width="14.28125" style="68" customWidth="1"/>
    <col min="7" max="7" width="9.140625" style="68" customWidth="1"/>
    <col min="8" max="9" width="14.00390625" style="68" bestFit="1" customWidth="1"/>
    <col min="10" max="10" width="9.140625" style="68" customWidth="1"/>
    <col min="11" max="11" width="14.00390625" style="68" bestFit="1" customWidth="1"/>
    <col min="12" max="12" width="9.140625" style="68" customWidth="1"/>
    <col min="13" max="14" width="14.00390625" style="68" bestFit="1" customWidth="1"/>
    <col min="15" max="16384" width="9.140625" style="68" customWidth="1"/>
  </cols>
  <sheetData>
    <row r="1" spans="1:6" ht="39.75" customHeight="1">
      <c r="A1" s="390" t="s">
        <v>275</v>
      </c>
      <c r="B1" s="390"/>
      <c r="C1" s="390"/>
      <c r="D1" s="390"/>
      <c r="E1" s="390"/>
      <c r="F1" s="390"/>
    </row>
    <row r="2" spans="1:2" ht="21" customHeight="1" thickBot="1">
      <c r="A2" s="69"/>
      <c r="B2" s="224"/>
    </row>
    <row r="3" spans="1:6" s="89" customFormat="1" ht="24" customHeight="1">
      <c r="A3" s="304"/>
      <c r="B3" s="305" t="s">
        <v>150</v>
      </c>
      <c r="C3" s="305" t="s">
        <v>241</v>
      </c>
      <c r="D3" s="305" t="s">
        <v>247</v>
      </c>
      <c r="E3" s="305" t="s">
        <v>247</v>
      </c>
      <c r="F3" s="305" t="s">
        <v>242</v>
      </c>
    </row>
    <row r="4" spans="1:6" s="89" customFormat="1" ht="24" customHeight="1">
      <c r="A4" s="304"/>
      <c r="B4" s="306" t="s">
        <v>237</v>
      </c>
      <c r="C4" s="306" t="s">
        <v>238</v>
      </c>
      <c r="D4" s="306" t="s">
        <v>276</v>
      </c>
      <c r="E4" s="306" t="s">
        <v>276</v>
      </c>
      <c r="F4" s="306" t="s">
        <v>276</v>
      </c>
    </row>
    <row r="5" spans="1:6" s="89" customFormat="1" ht="24" customHeight="1">
      <c r="A5" s="304"/>
      <c r="B5" s="273" t="s">
        <v>151</v>
      </c>
      <c r="C5" s="273" t="s">
        <v>151</v>
      </c>
      <c r="D5" s="273" t="s">
        <v>248</v>
      </c>
      <c r="E5" s="273" t="s">
        <v>249</v>
      </c>
      <c r="F5" s="273" t="s">
        <v>249</v>
      </c>
    </row>
    <row r="6" spans="1:8" s="89" customFormat="1" ht="24" customHeight="1">
      <c r="A6" s="304"/>
      <c r="B6" s="272">
        <v>2023</v>
      </c>
      <c r="C6" s="272">
        <v>2023</v>
      </c>
      <c r="D6" s="272" t="s">
        <v>350</v>
      </c>
      <c r="E6" s="272" t="s">
        <v>250</v>
      </c>
      <c r="F6" s="272" t="s">
        <v>250</v>
      </c>
      <c r="H6" s="95"/>
    </row>
    <row r="7" spans="1:6" ht="19.5" customHeight="1">
      <c r="A7" s="153" t="s">
        <v>213</v>
      </c>
      <c r="B7" s="153"/>
      <c r="C7" s="307"/>
      <c r="D7" s="225"/>
      <c r="E7" s="307"/>
      <c r="F7" s="225"/>
    </row>
    <row r="8" spans="1:15" s="77" customFormat="1" ht="19.5" customHeight="1">
      <c r="A8" s="308" t="s">
        <v>214</v>
      </c>
      <c r="B8" s="309">
        <f>B10+B12</f>
        <v>3137</v>
      </c>
      <c r="C8" s="309">
        <f>C10+C12</f>
        <v>6432.7</v>
      </c>
      <c r="D8" s="259">
        <v>95.2</v>
      </c>
      <c r="E8" s="259">
        <v>122.3</v>
      </c>
      <c r="F8" s="259">
        <v>131.9</v>
      </c>
      <c r="H8" s="309"/>
      <c r="I8" s="309"/>
      <c r="J8" s="309"/>
      <c r="K8" s="309"/>
      <c r="L8" s="310"/>
      <c r="M8" s="309"/>
      <c r="N8" s="309"/>
      <c r="O8" s="309"/>
    </row>
    <row r="9" spans="1:15" ht="19.5" customHeight="1">
      <c r="A9" s="311" t="s">
        <v>215</v>
      </c>
      <c r="B9" s="226"/>
      <c r="C9" s="226"/>
      <c r="D9" s="258"/>
      <c r="E9" s="83"/>
      <c r="F9" s="83"/>
      <c r="H9" s="226"/>
      <c r="I9" s="226"/>
      <c r="J9" s="309"/>
      <c r="K9" s="226"/>
      <c r="L9" s="310"/>
      <c r="M9" s="226"/>
      <c r="N9" s="226"/>
      <c r="O9" s="309"/>
    </row>
    <row r="10" spans="1:15" ht="19.5" customHeight="1">
      <c r="A10" s="154" t="s">
        <v>113</v>
      </c>
      <c r="B10" s="227">
        <v>2985.2</v>
      </c>
      <c r="C10" s="227">
        <v>6131.3</v>
      </c>
      <c r="D10" s="83">
        <v>94.9</v>
      </c>
      <c r="E10" s="83">
        <v>118.2</v>
      </c>
      <c r="F10" s="83">
        <v>127.6</v>
      </c>
      <c r="H10" s="227"/>
      <c r="I10" s="227"/>
      <c r="J10" s="309"/>
      <c r="K10" s="227"/>
      <c r="L10" s="310"/>
      <c r="M10" s="227"/>
      <c r="N10" s="227"/>
      <c r="O10" s="309"/>
    </row>
    <row r="11" spans="1:15" ht="19.5" customHeight="1">
      <c r="A11" s="154" t="s">
        <v>114</v>
      </c>
      <c r="B11" s="226">
        <v>0</v>
      </c>
      <c r="C11" s="226">
        <v>0</v>
      </c>
      <c r="D11" s="226">
        <v>0</v>
      </c>
      <c r="E11" s="226">
        <v>0</v>
      </c>
      <c r="F11" s="226">
        <v>0</v>
      </c>
      <c r="H11" s="226"/>
      <c r="I11" s="226"/>
      <c r="J11" s="309"/>
      <c r="K11" s="226"/>
      <c r="L11" s="310"/>
      <c r="M11" s="226"/>
      <c r="N11" s="226"/>
      <c r="O11" s="309"/>
    </row>
    <row r="12" spans="1:15" ht="19.5" customHeight="1">
      <c r="A12" s="154" t="s">
        <v>115</v>
      </c>
      <c r="B12" s="227">
        <v>151.8</v>
      </c>
      <c r="C12" s="227">
        <v>301.4</v>
      </c>
      <c r="D12" s="83">
        <v>101.5</v>
      </c>
      <c r="E12" s="83">
        <v>377.9</v>
      </c>
      <c r="F12" s="83">
        <v>416</v>
      </c>
      <c r="H12" s="227"/>
      <c r="I12" s="227"/>
      <c r="J12" s="309"/>
      <c r="K12" s="227"/>
      <c r="L12" s="310"/>
      <c r="M12" s="227"/>
      <c r="N12" s="227"/>
      <c r="O12" s="309"/>
    </row>
    <row r="13" spans="1:15" ht="19.5" customHeight="1">
      <c r="A13" s="154" t="s">
        <v>216</v>
      </c>
      <c r="B13" s="226">
        <v>0</v>
      </c>
      <c r="C13" s="226">
        <v>0</v>
      </c>
      <c r="D13" s="226">
        <v>0</v>
      </c>
      <c r="E13" s="226">
        <v>0</v>
      </c>
      <c r="F13" s="226">
        <v>0</v>
      </c>
      <c r="H13" s="226"/>
      <c r="I13" s="226"/>
      <c r="J13" s="309"/>
      <c r="K13" s="226"/>
      <c r="L13" s="310"/>
      <c r="M13" s="226"/>
      <c r="N13" s="226"/>
      <c r="O13" s="309"/>
    </row>
    <row r="14" spans="1:15" s="77" customFormat="1" ht="19.5" customHeight="1">
      <c r="A14" s="308" t="s">
        <v>220</v>
      </c>
      <c r="B14" s="309">
        <f>B16+B18</f>
        <v>306576.5</v>
      </c>
      <c r="C14" s="309">
        <f>C16+C18</f>
        <v>622194.4</v>
      </c>
      <c r="D14" s="259">
        <v>97.1</v>
      </c>
      <c r="E14" s="259">
        <v>122.1</v>
      </c>
      <c r="F14" s="259">
        <v>129.7</v>
      </c>
      <c r="H14" s="309"/>
      <c r="I14" s="309"/>
      <c r="J14" s="309"/>
      <c r="K14" s="309"/>
      <c r="L14" s="310"/>
      <c r="M14" s="309"/>
      <c r="N14" s="309"/>
      <c r="O14" s="309"/>
    </row>
    <row r="15" spans="1:15" ht="19.5" customHeight="1">
      <c r="A15" s="311" t="s">
        <v>215</v>
      </c>
      <c r="B15" s="226"/>
      <c r="C15" s="226"/>
      <c r="D15" s="83"/>
      <c r="E15" s="83"/>
      <c r="F15" s="83"/>
      <c r="H15" s="226"/>
      <c r="I15" s="226"/>
      <c r="J15" s="309"/>
      <c r="K15" s="226"/>
      <c r="L15" s="310"/>
      <c r="M15" s="226"/>
      <c r="N15" s="226"/>
      <c r="O15" s="309"/>
    </row>
    <row r="16" spans="1:15" ht="19.5" customHeight="1">
      <c r="A16" s="154" t="s">
        <v>113</v>
      </c>
      <c r="B16" s="227">
        <v>305164.9</v>
      </c>
      <c r="C16" s="227">
        <v>619389.3</v>
      </c>
      <c r="D16" s="83">
        <v>97.1</v>
      </c>
      <c r="E16" s="83">
        <v>121.7</v>
      </c>
      <c r="F16" s="83">
        <v>129.3</v>
      </c>
      <c r="H16" s="227"/>
      <c r="I16" s="227"/>
      <c r="J16" s="309"/>
      <c r="K16" s="227"/>
      <c r="L16" s="310"/>
      <c r="M16" s="227"/>
      <c r="N16" s="227"/>
      <c r="O16" s="309"/>
    </row>
    <row r="17" spans="1:15" ht="19.5" customHeight="1">
      <c r="A17" s="154" t="s">
        <v>114</v>
      </c>
      <c r="B17" s="226">
        <v>0</v>
      </c>
      <c r="C17" s="226">
        <v>0</v>
      </c>
      <c r="D17" s="226">
        <v>0</v>
      </c>
      <c r="E17" s="226">
        <v>0</v>
      </c>
      <c r="F17" s="226">
        <v>0</v>
      </c>
      <c r="H17" s="226"/>
      <c r="I17" s="226"/>
      <c r="J17" s="309"/>
      <c r="K17" s="226"/>
      <c r="L17" s="310"/>
      <c r="M17" s="226"/>
      <c r="N17" s="226"/>
      <c r="O17" s="309"/>
    </row>
    <row r="18" spans="1:15" s="87" customFormat="1" ht="19.5" customHeight="1">
      <c r="A18" s="154" t="s">
        <v>115</v>
      </c>
      <c r="B18" s="227">
        <v>1411.6</v>
      </c>
      <c r="C18" s="227">
        <v>2805.1</v>
      </c>
      <c r="D18" s="83">
        <v>101.3</v>
      </c>
      <c r="E18" s="83">
        <v>389.2</v>
      </c>
      <c r="F18" s="83">
        <v>424.6</v>
      </c>
      <c r="H18" s="227"/>
      <c r="I18" s="227"/>
      <c r="J18" s="309"/>
      <c r="K18" s="227"/>
      <c r="L18" s="310"/>
      <c r="M18" s="227"/>
      <c r="N18" s="227"/>
      <c r="O18" s="309"/>
    </row>
    <row r="19" spans="1:15" ht="19.5" customHeight="1">
      <c r="A19" s="154" t="s">
        <v>216</v>
      </c>
      <c r="B19" s="226">
        <v>0</v>
      </c>
      <c r="C19" s="226">
        <v>0</v>
      </c>
      <c r="D19" s="226">
        <v>0</v>
      </c>
      <c r="E19" s="226">
        <v>0</v>
      </c>
      <c r="F19" s="226">
        <v>0</v>
      </c>
      <c r="H19" s="226"/>
      <c r="I19" s="226"/>
      <c r="J19" s="309"/>
      <c r="K19" s="226"/>
      <c r="L19" s="310"/>
      <c r="M19" s="226"/>
      <c r="N19" s="226"/>
      <c r="O19" s="309"/>
    </row>
    <row r="20" spans="4:15" ht="19.5" customHeight="1">
      <c r="D20" s="83"/>
      <c r="E20" s="83"/>
      <c r="F20" s="83"/>
      <c r="J20" s="309"/>
      <c r="L20" s="310"/>
      <c r="O20" s="309"/>
    </row>
    <row r="21" spans="1:15" ht="19.5" customHeight="1">
      <c r="A21" s="153" t="s">
        <v>217</v>
      </c>
      <c r="D21" s="83"/>
      <c r="E21" s="83"/>
      <c r="F21" s="83"/>
      <c r="J21" s="309"/>
      <c r="L21" s="310"/>
      <c r="O21" s="309"/>
    </row>
    <row r="22" spans="1:15" s="77" customFormat="1" ht="19.5" customHeight="1">
      <c r="A22" s="308" t="s">
        <v>218</v>
      </c>
      <c r="B22" s="309">
        <f>B24+B26</f>
        <v>1685.3</v>
      </c>
      <c r="C22" s="309">
        <f>C24+C26</f>
        <v>3427.3999999999996</v>
      </c>
      <c r="D22" s="259">
        <v>96.7</v>
      </c>
      <c r="E22" s="259">
        <v>105.6</v>
      </c>
      <c r="F22" s="259">
        <v>104.4</v>
      </c>
      <c r="H22" s="309"/>
      <c r="I22" s="309"/>
      <c r="J22" s="309"/>
      <c r="K22" s="309"/>
      <c r="L22" s="310"/>
      <c r="M22" s="309"/>
      <c r="N22" s="309"/>
      <c r="O22" s="309"/>
    </row>
    <row r="23" spans="1:15" ht="19.5" customHeight="1">
      <c r="A23" s="311" t="s">
        <v>215</v>
      </c>
      <c r="D23" s="83"/>
      <c r="E23" s="83"/>
      <c r="F23" s="83"/>
      <c r="J23" s="309"/>
      <c r="L23" s="310"/>
      <c r="O23" s="309"/>
    </row>
    <row r="24" spans="1:15" ht="19.5" customHeight="1">
      <c r="A24" s="154" t="s">
        <v>113</v>
      </c>
      <c r="B24" s="227">
        <v>1676.5</v>
      </c>
      <c r="C24" s="227">
        <v>3409.7</v>
      </c>
      <c r="D24" s="83">
        <v>96.7</v>
      </c>
      <c r="E24" s="83">
        <v>105.3</v>
      </c>
      <c r="F24" s="83">
        <v>104.1</v>
      </c>
      <c r="H24" s="227"/>
      <c r="I24" s="227"/>
      <c r="J24" s="309"/>
      <c r="K24" s="227"/>
      <c r="L24" s="310"/>
      <c r="M24" s="227"/>
      <c r="N24" s="227"/>
      <c r="O24" s="309"/>
    </row>
    <row r="25" spans="1:15" ht="19.5" customHeight="1">
      <c r="A25" s="154" t="s">
        <v>114</v>
      </c>
      <c r="B25" s="226">
        <v>0</v>
      </c>
      <c r="C25" s="226">
        <v>0</v>
      </c>
      <c r="D25" s="226">
        <v>0</v>
      </c>
      <c r="E25" s="226">
        <v>0</v>
      </c>
      <c r="F25" s="226">
        <v>0</v>
      </c>
      <c r="H25" s="226"/>
      <c r="I25" s="226"/>
      <c r="J25" s="309"/>
      <c r="K25" s="226"/>
      <c r="L25" s="310"/>
      <c r="M25" s="226"/>
      <c r="N25" s="226"/>
      <c r="O25" s="309"/>
    </row>
    <row r="26" spans="1:15" ht="19.5" customHeight="1">
      <c r="A26" s="154" t="s">
        <v>115</v>
      </c>
      <c r="B26" s="227">
        <v>8.8</v>
      </c>
      <c r="C26" s="227">
        <v>17.7</v>
      </c>
      <c r="D26" s="83">
        <v>99.7</v>
      </c>
      <c r="E26" s="83">
        <v>282.4</v>
      </c>
      <c r="F26" s="83">
        <v>288</v>
      </c>
      <c r="H26" s="227"/>
      <c r="I26" s="227"/>
      <c r="J26" s="309"/>
      <c r="K26" s="227"/>
      <c r="L26" s="310"/>
      <c r="M26" s="227"/>
      <c r="N26" s="227"/>
      <c r="O26" s="309"/>
    </row>
    <row r="27" spans="1:15" ht="19.5" customHeight="1">
      <c r="A27" s="154" t="s">
        <v>216</v>
      </c>
      <c r="B27" s="226">
        <v>0</v>
      </c>
      <c r="C27" s="226">
        <v>0</v>
      </c>
      <c r="D27" s="226">
        <v>0</v>
      </c>
      <c r="E27" s="226">
        <v>0</v>
      </c>
      <c r="F27" s="226">
        <v>0</v>
      </c>
      <c r="H27" s="226"/>
      <c r="I27" s="226"/>
      <c r="J27" s="309"/>
      <c r="K27" s="226"/>
      <c r="L27" s="310"/>
      <c r="M27" s="226"/>
      <c r="N27" s="226"/>
      <c r="O27" s="309"/>
    </row>
    <row r="28" spans="1:15" s="77" customFormat="1" ht="19.5" customHeight="1">
      <c r="A28" s="308" t="s">
        <v>221</v>
      </c>
      <c r="B28" s="309">
        <f>B30+B32</f>
        <v>264056</v>
      </c>
      <c r="C28" s="309">
        <f>C30+C32</f>
        <v>536775.9</v>
      </c>
      <c r="D28" s="259">
        <v>96.8</v>
      </c>
      <c r="E28" s="259">
        <v>107.3</v>
      </c>
      <c r="F28" s="259">
        <v>105.5</v>
      </c>
      <c r="H28" s="309"/>
      <c r="I28" s="309"/>
      <c r="J28" s="309"/>
      <c r="K28" s="309"/>
      <c r="L28" s="310"/>
      <c r="M28" s="309"/>
      <c r="N28" s="309"/>
      <c r="O28" s="309"/>
    </row>
    <row r="29" spans="1:15" ht="19.5" customHeight="1">
      <c r="A29" s="311" t="s">
        <v>215</v>
      </c>
      <c r="D29" s="83"/>
      <c r="E29" s="83"/>
      <c r="F29" s="83"/>
      <c r="J29" s="309"/>
      <c r="L29" s="310"/>
      <c r="O29" s="309"/>
    </row>
    <row r="30" spans="1:15" ht="19.5" customHeight="1">
      <c r="A30" s="154" t="s">
        <v>113</v>
      </c>
      <c r="B30" s="227">
        <v>257631.5</v>
      </c>
      <c r="C30" s="227">
        <v>523967.7</v>
      </c>
      <c r="D30" s="83">
        <v>96.7</v>
      </c>
      <c r="E30" s="83">
        <v>105.7</v>
      </c>
      <c r="F30" s="83">
        <v>103.9</v>
      </c>
      <c r="H30" s="227"/>
      <c r="I30" s="227"/>
      <c r="J30" s="309"/>
      <c r="K30" s="227"/>
      <c r="L30" s="310"/>
      <c r="M30" s="227"/>
      <c r="N30" s="227"/>
      <c r="O30" s="309"/>
    </row>
    <row r="31" spans="1:15" ht="19.5" customHeight="1">
      <c r="A31" s="154" t="s">
        <v>114</v>
      </c>
      <c r="B31" s="226">
        <v>0</v>
      </c>
      <c r="C31" s="226">
        <v>0</v>
      </c>
      <c r="D31" s="226">
        <v>0</v>
      </c>
      <c r="E31" s="226">
        <v>0</v>
      </c>
      <c r="F31" s="226">
        <v>0</v>
      </c>
      <c r="H31" s="226"/>
      <c r="I31" s="226"/>
      <c r="J31" s="309"/>
      <c r="K31" s="226"/>
      <c r="L31" s="310"/>
      <c r="M31" s="226"/>
      <c r="N31" s="226"/>
      <c r="O31" s="309"/>
    </row>
    <row r="32" spans="1:15" ht="19.5" customHeight="1">
      <c r="A32" s="154" t="s">
        <v>115</v>
      </c>
      <c r="B32" s="227">
        <v>6424.5</v>
      </c>
      <c r="C32" s="227">
        <v>12808.2</v>
      </c>
      <c r="D32" s="83">
        <v>100.6</v>
      </c>
      <c r="E32" s="83">
        <v>273.3</v>
      </c>
      <c r="F32" s="83">
        <v>280.9</v>
      </c>
      <c r="H32" s="227"/>
      <c r="I32" s="227"/>
      <c r="J32" s="309"/>
      <c r="K32" s="227"/>
      <c r="L32" s="310"/>
      <c r="M32" s="227"/>
      <c r="N32" s="227"/>
      <c r="O32" s="309"/>
    </row>
    <row r="33" spans="1:15" ht="19.5" customHeight="1">
      <c r="A33" s="154" t="s">
        <v>216</v>
      </c>
      <c r="B33" s="226">
        <v>0</v>
      </c>
      <c r="C33" s="226">
        <v>0</v>
      </c>
      <c r="D33" s="226">
        <v>0</v>
      </c>
      <c r="E33" s="226">
        <v>0</v>
      </c>
      <c r="F33" s="226">
        <v>0</v>
      </c>
      <c r="H33" s="226"/>
      <c r="I33" s="226"/>
      <c r="J33" s="309"/>
      <c r="K33" s="226"/>
      <c r="L33" s="310"/>
      <c r="M33" s="226"/>
      <c r="N33" s="226"/>
      <c r="O33" s="309"/>
    </row>
    <row r="34" spans="4:11" ht="19.5" customHeight="1">
      <c r="D34" s="83"/>
      <c r="H34" s="301"/>
      <c r="I34" s="225"/>
      <c r="J34" s="225"/>
      <c r="K34" s="225"/>
    </row>
    <row r="35" spans="1:11" s="77" customFormat="1" ht="30" customHeight="1">
      <c r="A35" s="312" t="s">
        <v>254</v>
      </c>
      <c r="B35" s="313">
        <v>812</v>
      </c>
      <c r="C35" s="313">
        <v>1550.9</v>
      </c>
      <c r="D35" s="259">
        <v>109.9</v>
      </c>
      <c r="E35" s="259">
        <v>91.6</v>
      </c>
      <c r="F35" s="259">
        <v>80.7</v>
      </c>
      <c r="H35" s="313"/>
      <c r="I35" s="225"/>
      <c r="J35" s="225"/>
      <c r="K35" s="225"/>
    </row>
    <row r="36" ht="12.75">
      <c r="H36" s="83"/>
    </row>
  </sheetData>
  <sheetProtection/>
  <mergeCells count="1">
    <mergeCell ref="A1:F1"/>
  </mergeCells>
  <printOptions/>
  <pageMargins left="0.236220472440945" right="0" top="0.511811023622047" bottom="0.511811023622047" header="0.511811023622047" footer="0.511811023622047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33.28125" style="68" customWidth="1"/>
    <col min="2" max="2" width="10.421875" style="100" customWidth="1"/>
    <col min="3" max="3" width="11.7109375" style="68" customWidth="1"/>
    <col min="4" max="4" width="13.28125" style="68" customWidth="1"/>
    <col min="5" max="5" width="10.140625" style="68" customWidth="1"/>
    <col min="6" max="6" width="9.57421875" style="68" customWidth="1"/>
    <col min="7" max="7" width="11.421875" style="68" customWidth="1"/>
    <col min="8" max="8" width="7.421875" style="68" customWidth="1"/>
    <col min="9" max="16384" width="9.140625" style="68" customWidth="1"/>
  </cols>
  <sheetData>
    <row r="1" spans="1:8" s="89" customFormat="1" ht="34.5" customHeight="1">
      <c r="A1" s="365" t="s">
        <v>270</v>
      </c>
      <c r="B1" s="365"/>
      <c r="C1" s="365"/>
      <c r="D1" s="365"/>
      <c r="E1" s="365"/>
      <c r="F1" s="169"/>
      <c r="G1" s="169"/>
      <c r="H1" s="169"/>
    </row>
    <row r="2" spans="1:3" s="89" customFormat="1" ht="21" customHeight="1" thickBot="1">
      <c r="A2" s="90"/>
      <c r="B2" s="91"/>
      <c r="C2" s="88"/>
    </row>
    <row r="3" spans="1:8" s="92" customFormat="1" ht="49.5" customHeight="1">
      <c r="A3" s="368"/>
      <c r="B3" s="369" t="s">
        <v>48</v>
      </c>
      <c r="C3" s="369" t="s">
        <v>271</v>
      </c>
      <c r="D3" s="369" t="s">
        <v>272</v>
      </c>
      <c r="E3" s="371" t="s">
        <v>273</v>
      </c>
      <c r="F3" s="371"/>
      <c r="G3" s="369" t="s">
        <v>274</v>
      </c>
      <c r="H3" s="95"/>
    </row>
    <row r="4" spans="1:8" s="92" customFormat="1" ht="56.25" customHeight="1">
      <c r="A4" s="368"/>
      <c r="B4" s="370"/>
      <c r="C4" s="370"/>
      <c r="D4" s="370"/>
      <c r="E4" s="74" t="s">
        <v>78</v>
      </c>
      <c r="F4" s="74" t="s">
        <v>245</v>
      </c>
      <c r="G4" s="370"/>
      <c r="H4" s="95"/>
    </row>
    <row r="5" spans="1:8" s="92" customFormat="1" ht="30" customHeight="1">
      <c r="A5" s="10" t="s">
        <v>102</v>
      </c>
      <c r="B5" s="94"/>
      <c r="C5" s="95"/>
      <c r="D5" s="95"/>
      <c r="E5" s="95"/>
      <c r="F5" s="95"/>
      <c r="G5" s="95"/>
      <c r="H5" s="95"/>
    </row>
    <row r="6" spans="1:8" s="92" customFormat="1" ht="21" customHeight="1">
      <c r="A6" s="318" t="s">
        <v>103</v>
      </c>
      <c r="B6" s="96" t="s">
        <v>49</v>
      </c>
      <c r="C6" s="98">
        <f>C7+C8+C9</f>
        <v>12</v>
      </c>
      <c r="D6" s="98">
        <f>D7+D8+D9</f>
        <v>20</v>
      </c>
      <c r="E6" s="158">
        <v>150</v>
      </c>
      <c r="F6" s="158">
        <v>75</v>
      </c>
      <c r="G6" s="158">
        <v>80</v>
      </c>
      <c r="H6" s="158"/>
    </row>
    <row r="7" spans="1:8" ht="21" customHeight="1">
      <c r="A7" s="320" t="s">
        <v>113</v>
      </c>
      <c r="B7" s="97" t="s">
        <v>68</v>
      </c>
      <c r="C7" s="98">
        <v>12</v>
      </c>
      <c r="D7" s="98">
        <v>20</v>
      </c>
      <c r="E7" s="158">
        <v>150</v>
      </c>
      <c r="F7" s="158">
        <v>75</v>
      </c>
      <c r="G7" s="158">
        <v>80</v>
      </c>
      <c r="H7" s="158"/>
    </row>
    <row r="8" spans="1:8" ht="21" customHeight="1">
      <c r="A8" s="320" t="s">
        <v>114</v>
      </c>
      <c r="B8" s="97" t="s">
        <v>68</v>
      </c>
      <c r="C8" s="98">
        <v>0</v>
      </c>
      <c r="D8" s="98">
        <v>0</v>
      </c>
      <c r="E8" s="82">
        <v>0</v>
      </c>
      <c r="F8" s="82">
        <v>0</v>
      </c>
      <c r="G8" s="82">
        <v>0</v>
      </c>
      <c r="H8" s="82"/>
    </row>
    <row r="9" spans="1:8" ht="21" customHeight="1">
      <c r="A9" s="320" t="s">
        <v>115</v>
      </c>
      <c r="B9" s="97" t="s">
        <v>68</v>
      </c>
      <c r="C9" s="98">
        <v>0</v>
      </c>
      <c r="D9" s="98">
        <v>0</v>
      </c>
      <c r="E9" s="82">
        <v>0</v>
      </c>
      <c r="F9" s="82">
        <v>0</v>
      </c>
      <c r="G9" s="82">
        <v>0</v>
      </c>
      <c r="H9" s="82"/>
    </row>
    <row r="10" spans="1:8" s="92" customFormat="1" ht="21" customHeight="1">
      <c r="A10" s="318" t="s">
        <v>104</v>
      </c>
      <c r="B10" s="96" t="s">
        <v>50</v>
      </c>
      <c r="C10" s="99">
        <f>C11+C12+C13</f>
        <v>8</v>
      </c>
      <c r="D10" s="99">
        <f>D11+D12+D13</f>
        <v>16</v>
      </c>
      <c r="E10" s="158">
        <v>100</v>
      </c>
      <c r="F10" s="158">
        <v>61.5</v>
      </c>
      <c r="G10" s="158">
        <v>72.7</v>
      </c>
      <c r="H10" s="158"/>
    </row>
    <row r="11" spans="1:8" ht="21" customHeight="1">
      <c r="A11" s="320" t="s">
        <v>113</v>
      </c>
      <c r="B11" s="97" t="s">
        <v>68</v>
      </c>
      <c r="C11" s="99">
        <v>8</v>
      </c>
      <c r="D11" s="99">
        <v>16</v>
      </c>
      <c r="E11" s="158">
        <v>100</v>
      </c>
      <c r="F11" s="158">
        <v>61.5</v>
      </c>
      <c r="G11" s="158">
        <v>72.7</v>
      </c>
      <c r="H11" s="158"/>
    </row>
    <row r="12" spans="1:8" ht="21" customHeight="1">
      <c r="A12" s="320" t="s">
        <v>114</v>
      </c>
      <c r="B12" s="97" t="s">
        <v>68</v>
      </c>
      <c r="C12" s="99">
        <v>0</v>
      </c>
      <c r="D12" s="99">
        <v>0</v>
      </c>
      <c r="E12" s="82">
        <v>0</v>
      </c>
      <c r="F12" s="82">
        <v>0</v>
      </c>
      <c r="G12" s="82">
        <v>0</v>
      </c>
      <c r="H12" s="82"/>
    </row>
    <row r="13" spans="1:8" ht="21" customHeight="1">
      <c r="A13" s="320" t="s">
        <v>115</v>
      </c>
      <c r="B13" s="97" t="s">
        <v>68</v>
      </c>
      <c r="C13" s="99">
        <v>0</v>
      </c>
      <c r="D13" s="99">
        <v>0</v>
      </c>
      <c r="E13" s="82">
        <v>0</v>
      </c>
      <c r="F13" s="82">
        <v>0</v>
      </c>
      <c r="G13" s="82">
        <v>0</v>
      </c>
      <c r="H13" s="82"/>
    </row>
    <row r="14" spans="1:8" s="92" customFormat="1" ht="21" customHeight="1">
      <c r="A14" s="318" t="s">
        <v>105</v>
      </c>
      <c r="B14" s="96" t="s">
        <v>50</v>
      </c>
      <c r="C14" s="99">
        <f>C15+C16+C17</f>
        <v>10</v>
      </c>
      <c r="D14" s="99">
        <f>D15+D16+D17</f>
        <v>13</v>
      </c>
      <c r="E14" s="158">
        <v>333.3</v>
      </c>
      <c r="F14" s="158">
        <v>142.9</v>
      </c>
      <c r="G14" s="158">
        <v>144.4</v>
      </c>
      <c r="H14" s="158"/>
    </row>
    <row r="15" spans="1:8" ht="21" customHeight="1">
      <c r="A15" s="320" t="s">
        <v>113</v>
      </c>
      <c r="B15" s="97" t="s">
        <v>68</v>
      </c>
      <c r="C15" s="99">
        <v>10</v>
      </c>
      <c r="D15" s="99">
        <v>13</v>
      </c>
      <c r="E15" s="158">
        <v>333.3</v>
      </c>
      <c r="F15" s="158">
        <v>142.9</v>
      </c>
      <c r="G15" s="158">
        <v>144.4</v>
      </c>
      <c r="H15" s="158"/>
    </row>
    <row r="16" spans="1:8" ht="21" customHeight="1">
      <c r="A16" s="320" t="s">
        <v>114</v>
      </c>
      <c r="B16" s="97" t="s">
        <v>68</v>
      </c>
      <c r="C16" s="99">
        <v>0</v>
      </c>
      <c r="D16" s="99">
        <v>0</v>
      </c>
      <c r="E16" s="82">
        <v>0</v>
      </c>
      <c r="F16" s="82">
        <v>0</v>
      </c>
      <c r="G16" s="82">
        <v>0</v>
      </c>
      <c r="H16" s="82"/>
    </row>
    <row r="17" spans="1:8" ht="21" customHeight="1">
      <c r="A17" s="320" t="s">
        <v>115</v>
      </c>
      <c r="B17" s="97" t="s">
        <v>68</v>
      </c>
      <c r="C17" s="99">
        <v>0</v>
      </c>
      <c r="D17" s="99">
        <v>0</v>
      </c>
      <c r="E17" s="82">
        <v>0</v>
      </c>
      <c r="F17" s="82">
        <v>0</v>
      </c>
      <c r="G17" s="82">
        <v>0</v>
      </c>
      <c r="H17" s="82"/>
    </row>
    <row r="18" spans="1:8" ht="21" customHeight="1">
      <c r="A18" s="10" t="s">
        <v>253</v>
      </c>
      <c r="B18" s="97"/>
      <c r="C18" s="99"/>
      <c r="D18" s="99"/>
      <c r="E18" s="82"/>
      <c r="F18" s="82"/>
      <c r="G18" s="82"/>
      <c r="H18" s="82"/>
    </row>
    <row r="19" spans="1:8" ht="21" customHeight="1">
      <c r="A19" s="318" t="s">
        <v>107</v>
      </c>
      <c r="B19" s="319" t="s">
        <v>49</v>
      </c>
      <c r="C19" s="99">
        <v>2</v>
      </c>
      <c r="D19" s="99">
        <v>10</v>
      </c>
      <c r="E19" s="82">
        <v>25</v>
      </c>
      <c r="F19" s="82">
        <v>16.7</v>
      </c>
      <c r="G19" s="82">
        <v>66.7</v>
      </c>
      <c r="H19" s="82"/>
    </row>
    <row r="20" spans="1:8" ht="21" customHeight="1">
      <c r="A20" s="318" t="s">
        <v>108</v>
      </c>
      <c r="B20" s="321" t="s">
        <v>68</v>
      </c>
      <c r="C20" s="99">
        <v>1</v>
      </c>
      <c r="D20" s="99">
        <v>9</v>
      </c>
      <c r="E20" s="82">
        <v>12.5</v>
      </c>
      <c r="F20" s="82">
        <v>5.9</v>
      </c>
      <c r="G20" s="82">
        <v>47.4</v>
      </c>
      <c r="H20" s="82"/>
    </row>
    <row r="21" spans="1:8" ht="21" customHeight="1">
      <c r="A21" s="318" t="s">
        <v>109</v>
      </c>
      <c r="B21" s="322" t="s">
        <v>106</v>
      </c>
      <c r="C21" s="99">
        <v>0</v>
      </c>
      <c r="D21" s="340">
        <v>70.8</v>
      </c>
      <c r="E21" s="82">
        <v>0</v>
      </c>
      <c r="F21" s="82">
        <v>0</v>
      </c>
      <c r="G21" s="82">
        <v>21.4</v>
      </c>
      <c r="H21" s="82"/>
    </row>
    <row r="22" spans="1:8" ht="19.5" customHeight="1">
      <c r="A22" s="318"/>
      <c r="B22" s="101"/>
      <c r="C22" s="86"/>
      <c r="D22" s="86"/>
      <c r="E22" s="86"/>
      <c r="F22" s="274"/>
      <c r="G22" s="274"/>
      <c r="H22" s="86"/>
    </row>
    <row r="23" spans="1:8" s="87" customFormat="1" ht="21" customHeight="1">
      <c r="A23" s="323" t="s">
        <v>176</v>
      </c>
      <c r="B23" s="120"/>
      <c r="C23" s="120"/>
      <c r="D23" s="120"/>
      <c r="E23" s="120"/>
      <c r="F23" s="101"/>
      <c r="G23" s="101"/>
      <c r="H23" s="101"/>
    </row>
    <row r="24" spans="1:4" s="87" customFormat="1" ht="20.25" customHeight="1">
      <c r="A24" s="140" t="s">
        <v>268</v>
      </c>
      <c r="B24" s="101"/>
      <c r="C24" s="101"/>
      <c r="D24" s="101"/>
    </row>
    <row r="25" ht="20.25" customHeight="1">
      <c r="A25" s="140" t="s">
        <v>269</v>
      </c>
    </row>
    <row r="27" s="87" customFormat="1" ht="21" customHeight="1"/>
    <row r="28" s="87" customFormat="1" ht="21" customHeight="1"/>
    <row r="29" s="87" customFormat="1" ht="21" customHeight="1"/>
    <row r="30" s="87" customFormat="1" ht="21" customHeight="1"/>
  </sheetData>
  <sheetProtection/>
  <mergeCells count="7">
    <mergeCell ref="G3:G4"/>
    <mergeCell ref="A1:E1"/>
    <mergeCell ref="A3:A4"/>
    <mergeCell ref="B3:B4"/>
    <mergeCell ref="C3:C4"/>
    <mergeCell ref="D3:D4"/>
    <mergeCell ref="E3:F3"/>
  </mergeCells>
  <printOptions horizontalCentered="1"/>
  <pageMargins left="0.47" right="0.3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41.7109375" style="18" customWidth="1"/>
    <col min="2" max="2" width="15.140625" style="18" customWidth="1"/>
    <col min="3" max="3" width="13.7109375" style="18" customWidth="1"/>
    <col min="4" max="4" width="18.140625" style="18" customWidth="1"/>
    <col min="5" max="16384" width="9.140625" style="18" customWidth="1"/>
  </cols>
  <sheetData>
    <row r="1" spans="1:4" s="127" customFormat="1" ht="39.75" customHeight="1">
      <c r="A1" s="355" t="s">
        <v>349</v>
      </c>
      <c r="B1" s="355"/>
      <c r="C1" s="355"/>
      <c r="D1" s="355"/>
    </row>
    <row r="2" spans="1:4" ht="21" customHeight="1" thickBot="1">
      <c r="A2" s="62"/>
      <c r="B2" s="62"/>
      <c r="C2" s="63"/>
      <c r="D2" s="4" t="s">
        <v>255</v>
      </c>
    </row>
    <row r="3" spans="1:4" ht="19.5" customHeight="1">
      <c r="A3" s="314"/>
      <c r="B3" s="315" t="s">
        <v>3</v>
      </c>
      <c r="C3" s="315" t="s">
        <v>3</v>
      </c>
      <c r="D3" s="315" t="s">
        <v>145</v>
      </c>
    </row>
    <row r="4" spans="1:4" ht="19.5" customHeight="1">
      <c r="A4" s="314"/>
      <c r="B4" s="316" t="s">
        <v>146</v>
      </c>
      <c r="C4" s="316" t="s">
        <v>149</v>
      </c>
      <c r="D4" s="316" t="s">
        <v>148</v>
      </c>
    </row>
    <row r="5" spans="1:4" s="65" customFormat="1" ht="19.5" customHeight="1">
      <c r="A5" s="317"/>
      <c r="B5" s="17" t="s">
        <v>256</v>
      </c>
      <c r="C5" s="159"/>
      <c r="D5" s="17" t="s">
        <v>257</v>
      </c>
    </row>
    <row r="6" spans="1:4" ht="24.75" customHeight="1">
      <c r="A6" s="130" t="s">
        <v>264</v>
      </c>
      <c r="B6" s="66"/>
      <c r="C6" s="66"/>
      <c r="D6" s="66"/>
    </row>
    <row r="7" spans="1:4" ht="19.5" customHeight="1">
      <c r="A7" s="130" t="s">
        <v>261</v>
      </c>
      <c r="B7" s="66"/>
      <c r="C7" s="66"/>
      <c r="D7" s="66"/>
    </row>
    <row r="8" spans="1:6" ht="19.5" customHeight="1">
      <c r="A8" s="131" t="s">
        <v>262</v>
      </c>
      <c r="B8" s="67">
        <v>47215</v>
      </c>
      <c r="C8" s="67">
        <v>46479</v>
      </c>
      <c r="D8" s="67">
        <f>ROUND(C8/B8*100,1)</f>
        <v>98.4</v>
      </c>
      <c r="F8" s="350"/>
    </row>
    <row r="9" spans="1:6" ht="19.5" customHeight="1">
      <c r="A9" s="132" t="s">
        <v>263</v>
      </c>
      <c r="F9" s="350"/>
    </row>
    <row r="10" spans="1:6" ht="19.5" customHeight="1">
      <c r="A10" s="24" t="s">
        <v>186</v>
      </c>
      <c r="B10" s="67">
        <v>2039</v>
      </c>
      <c r="C10" s="67">
        <v>2183</v>
      </c>
      <c r="D10" s="67">
        <f>ROUND(C10/B10*100,1)</f>
        <v>107.1</v>
      </c>
      <c r="F10" s="350"/>
    </row>
    <row r="11" spans="1:6" ht="19.5" customHeight="1">
      <c r="A11" s="24" t="s">
        <v>187</v>
      </c>
      <c r="B11" s="67">
        <v>7244</v>
      </c>
      <c r="C11" s="67">
        <v>7964</v>
      </c>
      <c r="D11" s="67">
        <f>ROUND(C11/B11*100,1)</f>
        <v>109.9</v>
      </c>
      <c r="F11" s="350"/>
    </row>
    <row r="12" spans="1:6" ht="19.5" customHeight="1">
      <c r="A12" s="24" t="s">
        <v>188</v>
      </c>
      <c r="B12" s="67">
        <v>4814</v>
      </c>
      <c r="C12" s="67">
        <v>5299</v>
      </c>
      <c r="D12" s="67">
        <f>ROUND(C12/B12*100,1)</f>
        <v>110.1</v>
      </c>
      <c r="F12" s="350"/>
    </row>
    <row r="13" spans="1:7" ht="19.5" customHeight="1">
      <c r="A13" s="24" t="s">
        <v>189</v>
      </c>
      <c r="B13" s="67">
        <v>1132</v>
      </c>
      <c r="C13" s="67">
        <v>1083</v>
      </c>
      <c r="D13" s="67">
        <f>ROUND(C13/B13*100,1)</f>
        <v>95.7</v>
      </c>
      <c r="F13" s="350"/>
      <c r="G13" s="350"/>
    </row>
    <row r="14" ht="19.5" customHeight="1"/>
    <row r="15" ht="20.25" customHeight="1"/>
    <row r="16" ht="20.25" customHeight="1"/>
    <row r="17" spans="1:11" ht="20.25" customHeight="1">
      <c r="A17" s="130"/>
      <c r="B17" s="66"/>
      <c r="C17" s="66"/>
      <c r="D17" s="66"/>
      <c r="I17" s="184"/>
      <c r="J17" s="184"/>
      <c r="K17" s="67"/>
    </row>
    <row r="18" spans="1:4" ht="20.25" customHeight="1">
      <c r="A18" s="131"/>
      <c r="B18" s="67"/>
      <c r="C18" s="67"/>
      <c r="D18" s="67"/>
    </row>
    <row r="19" spans="9:11" ht="12.75">
      <c r="I19" s="185"/>
      <c r="J19" s="185"/>
      <c r="K19" s="67"/>
    </row>
  </sheetData>
  <sheetProtection/>
  <mergeCells count="1">
    <mergeCell ref="A1:D1"/>
  </mergeCells>
  <printOptions horizontalCentered="1"/>
  <pageMargins left="0.5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G22" sqref="G1:I16384"/>
    </sheetView>
  </sheetViews>
  <sheetFormatPr defaultColWidth="9.140625" defaultRowHeight="12.75"/>
  <cols>
    <col min="1" max="1" width="51.00390625" style="18" customWidth="1"/>
    <col min="2" max="2" width="11.57421875" style="18" customWidth="1"/>
    <col min="3" max="3" width="12.140625" style="18" customWidth="1"/>
    <col min="4" max="4" width="13.421875" style="18" bestFit="1" customWidth="1"/>
    <col min="5" max="5" width="12.140625" style="18" customWidth="1"/>
    <col min="6" max="16384" width="9.140625" style="18" customWidth="1"/>
  </cols>
  <sheetData>
    <row r="1" spans="1:4" ht="24.75" customHeight="1">
      <c r="A1" s="356" t="s">
        <v>303</v>
      </c>
      <c r="B1" s="356"/>
      <c r="C1" s="356"/>
      <c r="D1" s="356"/>
    </row>
    <row r="2" spans="1:5" ht="12" customHeight="1" thickBot="1">
      <c r="A2" s="103"/>
      <c r="B2" s="103"/>
      <c r="C2" s="103"/>
      <c r="D2" s="104"/>
      <c r="E2" s="104" t="s">
        <v>29</v>
      </c>
    </row>
    <row r="3" spans="1:5" ht="18" customHeight="1">
      <c r="A3" s="105"/>
      <c r="B3" s="115" t="s">
        <v>235</v>
      </c>
      <c r="C3" s="115" t="s">
        <v>236</v>
      </c>
      <c r="D3" s="115" t="s">
        <v>236</v>
      </c>
      <c r="E3" s="115" t="s">
        <v>238</v>
      </c>
    </row>
    <row r="4" spans="1:5" ht="18" customHeight="1">
      <c r="A4" s="108"/>
      <c r="B4" s="114" t="s">
        <v>278</v>
      </c>
      <c r="C4" s="114" t="s">
        <v>278</v>
      </c>
      <c r="D4" s="114" t="s">
        <v>278</v>
      </c>
      <c r="E4" s="114" t="s">
        <v>278</v>
      </c>
    </row>
    <row r="5" spans="1:5" ht="18" customHeight="1">
      <c r="A5" s="108"/>
      <c r="B5" s="114" t="s">
        <v>184</v>
      </c>
      <c r="C5" s="114" t="s">
        <v>184</v>
      </c>
      <c r="D5" s="114" t="s">
        <v>184</v>
      </c>
      <c r="E5" s="114" t="s">
        <v>239</v>
      </c>
    </row>
    <row r="6" spans="1:5" ht="18" customHeight="1">
      <c r="A6" s="108"/>
      <c r="B6" s="114" t="s">
        <v>146</v>
      </c>
      <c r="C6" s="114" t="s">
        <v>231</v>
      </c>
      <c r="D6" s="114" t="s">
        <v>146</v>
      </c>
      <c r="E6" s="114" t="s">
        <v>240</v>
      </c>
    </row>
    <row r="7" spans="1:5" ht="18" customHeight="1">
      <c r="A7" s="108"/>
      <c r="B7" s="113" t="s">
        <v>258</v>
      </c>
      <c r="C7" s="113" t="s">
        <v>278</v>
      </c>
      <c r="D7" s="113" t="s">
        <v>258</v>
      </c>
      <c r="E7" s="113" t="s">
        <v>258</v>
      </c>
    </row>
    <row r="8" spans="1:9" s="3" customFormat="1" ht="18" customHeight="1">
      <c r="A8" s="161" t="s">
        <v>69</v>
      </c>
      <c r="B8" s="162">
        <v>93.54</v>
      </c>
      <c r="C8" s="162">
        <v>101.59</v>
      </c>
      <c r="D8" s="162">
        <v>105.74</v>
      </c>
      <c r="E8" s="162">
        <v>99.32</v>
      </c>
      <c r="G8" s="349"/>
      <c r="H8" s="349"/>
      <c r="I8" s="349"/>
    </row>
    <row r="9" spans="1:9" s="3" customFormat="1" ht="18" customHeight="1">
      <c r="A9" s="163" t="s">
        <v>16</v>
      </c>
      <c r="B9" s="162"/>
      <c r="C9" s="162"/>
      <c r="D9" s="162"/>
      <c r="E9" s="162"/>
      <c r="G9" s="349"/>
      <c r="H9" s="349"/>
      <c r="I9" s="349"/>
    </row>
    <row r="10" spans="1:9" s="3" customFormat="1" ht="18" customHeight="1">
      <c r="A10" s="37" t="s">
        <v>30</v>
      </c>
      <c r="B10" s="162">
        <v>62.75</v>
      </c>
      <c r="C10" s="162">
        <v>103.09</v>
      </c>
      <c r="D10" s="162">
        <v>174.63</v>
      </c>
      <c r="E10" s="162">
        <v>92.99</v>
      </c>
      <c r="G10" s="349"/>
      <c r="H10" s="349"/>
      <c r="I10" s="349"/>
    </row>
    <row r="11" spans="1:9" s="3" customFormat="1" ht="18" customHeight="1">
      <c r="A11" s="164" t="s">
        <v>31</v>
      </c>
      <c r="B11" s="165">
        <v>43.19</v>
      </c>
      <c r="C11" s="165">
        <v>53.68</v>
      </c>
      <c r="D11" s="165">
        <v>267.33</v>
      </c>
      <c r="E11" s="165">
        <v>61.08</v>
      </c>
      <c r="G11" s="349"/>
      <c r="H11" s="349"/>
      <c r="I11" s="349"/>
    </row>
    <row r="12" spans="1:9" s="3" customFormat="1" ht="18" customHeight="1">
      <c r="A12" s="164" t="s">
        <v>32</v>
      </c>
      <c r="B12" s="165">
        <v>73.08</v>
      </c>
      <c r="C12" s="165">
        <v>118.5</v>
      </c>
      <c r="D12" s="165">
        <v>166.47</v>
      </c>
      <c r="E12" s="165">
        <v>105.03</v>
      </c>
      <c r="G12" s="349"/>
      <c r="H12" s="349"/>
      <c r="I12" s="349"/>
    </row>
    <row r="13" spans="1:9" s="3" customFormat="1" ht="18" customHeight="1">
      <c r="A13" s="37" t="s">
        <v>33</v>
      </c>
      <c r="B13" s="162">
        <v>94.4</v>
      </c>
      <c r="C13" s="162">
        <v>102.41</v>
      </c>
      <c r="D13" s="162">
        <v>104.77</v>
      </c>
      <c r="E13" s="162">
        <v>99.38</v>
      </c>
      <c r="G13" s="349"/>
      <c r="H13" s="349"/>
      <c r="I13" s="349"/>
    </row>
    <row r="14" spans="1:9" s="3" customFormat="1" ht="18" customHeight="1">
      <c r="A14" s="164" t="s">
        <v>34</v>
      </c>
      <c r="B14" s="165">
        <v>94.12</v>
      </c>
      <c r="C14" s="165">
        <v>106.03</v>
      </c>
      <c r="D14" s="165">
        <v>111.68</v>
      </c>
      <c r="E14" s="165">
        <v>102.41</v>
      </c>
      <c r="G14" s="349"/>
      <c r="H14" s="349"/>
      <c r="I14" s="349"/>
    </row>
    <row r="15" spans="1:9" s="3" customFormat="1" ht="18" customHeight="1">
      <c r="A15" s="164" t="s">
        <v>35</v>
      </c>
      <c r="B15" s="165">
        <v>89.58</v>
      </c>
      <c r="C15" s="165">
        <v>108.56</v>
      </c>
      <c r="D15" s="165">
        <v>112.86</v>
      </c>
      <c r="E15" s="165">
        <v>100.35</v>
      </c>
      <c r="G15" s="349"/>
      <c r="H15" s="349"/>
      <c r="I15" s="349"/>
    </row>
    <row r="16" spans="1:9" s="3" customFormat="1" ht="18" customHeight="1">
      <c r="A16" s="164" t="s">
        <v>119</v>
      </c>
      <c r="B16" s="165">
        <v>79.31</v>
      </c>
      <c r="C16" s="165">
        <v>114.16</v>
      </c>
      <c r="D16" s="165">
        <v>80.69</v>
      </c>
      <c r="E16" s="165">
        <v>80.04</v>
      </c>
      <c r="G16" s="349"/>
      <c r="H16" s="349"/>
      <c r="I16" s="349"/>
    </row>
    <row r="17" spans="1:9" s="3" customFormat="1" ht="18" customHeight="1">
      <c r="A17" s="164" t="s">
        <v>36</v>
      </c>
      <c r="B17" s="165">
        <v>104.78</v>
      </c>
      <c r="C17" s="165">
        <v>102.43</v>
      </c>
      <c r="D17" s="165">
        <v>139.66</v>
      </c>
      <c r="E17" s="165">
        <v>119.93</v>
      </c>
      <c r="G17" s="349"/>
      <c r="H17" s="349"/>
      <c r="I17" s="349"/>
    </row>
    <row r="18" spans="1:9" s="3" customFormat="1" ht="18" customHeight="1">
      <c r="A18" s="164" t="s">
        <v>120</v>
      </c>
      <c r="B18" s="165">
        <v>53.89</v>
      </c>
      <c r="C18" s="165">
        <v>81.59</v>
      </c>
      <c r="D18" s="165">
        <v>180.12</v>
      </c>
      <c r="E18" s="165">
        <v>78.65</v>
      </c>
      <c r="G18" s="349"/>
      <c r="H18" s="349"/>
      <c r="I18" s="349"/>
    </row>
    <row r="19" spans="1:9" s="3" customFormat="1" ht="39.75" customHeight="1">
      <c r="A19" s="166" t="s">
        <v>37</v>
      </c>
      <c r="B19" s="165">
        <v>122.6</v>
      </c>
      <c r="C19" s="165">
        <v>101.75</v>
      </c>
      <c r="D19" s="165">
        <v>150.09</v>
      </c>
      <c r="E19" s="165">
        <v>135.08</v>
      </c>
      <c r="G19" s="349"/>
      <c r="H19" s="349"/>
      <c r="I19" s="349"/>
    </row>
    <row r="20" spans="1:9" s="3" customFormat="1" ht="18" customHeight="1">
      <c r="A20" s="164" t="s">
        <v>38</v>
      </c>
      <c r="B20" s="165">
        <v>73.49</v>
      </c>
      <c r="C20" s="165">
        <v>110.01</v>
      </c>
      <c r="D20" s="165">
        <v>73.35</v>
      </c>
      <c r="E20" s="165">
        <v>73.41</v>
      </c>
      <c r="G20" s="349"/>
      <c r="H20" s="349"/>
      <c r="I20" s="349"/>
    </row>
    <row r="21" spans="1:9" s="87" customFormat="1" ht="18" customHeight="1">
      <c r="A21" s="230" t="s">
        <v>121</v>
      </c>
      <c r="B21" s="231">
        <v>129.49</v>
      </c>
      <c r="C21" s="231">
        <v>107.24</v>
      </c>
      <c r="D21" s="231">
        <v>115.76</v>
      </c>
      <c r="E21" s="231">
        <v>122</v>
      </c>
      <c r="G21" s="349"/>
      <c r="H21" s="349"/>
      <c r="I21" s="349"/>
    </row>
    <row r="22" spans="1:9" s="3" customFormat="1" ht="18" customHeight="1">
      <c r="A22" s="164" t="s">
        <v>122</v>
      </c>
      <c r="B22" s="165">
        <v>140.36</v>
      </c>
      <c r="C22" s="165">
        <v>103.22</v>
      </c>
      <c r="D22" s="165">
        <v>132.4</v>
      </c>
      <c r="E22" s="165">
        <v>136.2</v>
      </c>
      <c r="G22" s="349"/>
      <c r="H22" s="349"/>
      <c r="I22" s="349"/>
    </row>
    <row r="23" spans="1:9" s="3" customFormat="1" ht="18" customHeight="1">
      <c r="A23" s="164" t="s">
        <v>39</v>
      </c>
      <c r="B23" s="165">
        <v>103.24</v>
      </c>
      <c r="C23" s="165">
        <v>105.28</v>
      </c>
      <c r="D23" s="165">
        <v>139.45</v>
      </c>
      <c r="E23" s="165">
        <v>119.1</v>
      </c>
      <c r="G23" s="349"/>
      <c r="H23" s="349"/>
      <c r="I23" s="349"/>
    </row>
    <row r="24" spans="1:9" s="3" customFormat="1" ht="18" customHeight="1">
      <c r="A24" s="164" t="s">
        <v>123</v>
      </c>
      <c r="B24" s="165">
        <v>81.65</v>
      </c>
      <c r="C24" s="165">
        <v>137.52</v>
      </c>
      <c r="D24" s="165">
        <v>107.58</v>
      </c>
      <c r="E24" s="165">
        <v>94.89</v>
      </c>
      <c r="G24" s="349"/>
      <c r="H24" s="349"/>
      <c r="I24" s="349"/>
    </row>
    <row r="25" spans="1:9" s="3" customFormat="1" ht="18" customHeight="1">
      <c r="A25" s="164" t="s">
        <v>40</v>
      </c>
      <c r="B25" s="165">
        <v>99.6</v>
      </c>
      <c r="C25" s="165">
        <v>105.18</v>
      </c>
      <c r="D25" s="165">
        <v>127.4</v>
      </c>
      <c r="E25" s="165">
        <v>112.14</v>
      </c>
      <c r="G25" s="349"/>
      <c r="H25" s="349"/>
      <c r="I25" s="349"/>
    </row>
    <row r="26" spans="1:9" s="3" customFormat="1" ht="18" customHeight="1">
      <c r="A26" s="164" t="s">
        <v>124</v>
      </c>
      <c r="B26" s="165">
        <v>190.4</v>
      </c>
      <c r="C26" s="165">
        <v>121.99</v>
      </c>
      <c r="D26" s="165">
        <v>170.05</v>
      </c>
      <c r="E26" s="165">
        <v>178.65</v>
      </c>
      <c r="G26" s="349"/>
      <c r="H26" s="349"/>
      <c r="I26" s="349"/>
    </row>
    <row r="27" spans="1:9" s="3" customFormat="1" ht="30" customHeight="1">
      <c r="A27" s="166" t="s">
        <v>41</v>
      </c>
      <c r="B27" s="165">
        <v>80.62</v>
      </c>
      <c r="C27" s="165">
        <v>115.13</v>
      </c>
      <c r="D27" s="165">
        <v>72.45</v>
      </c>
      <c r="E27" s="165">
        <v>76.03</v>
      </c>
      <c r="G27" s="349"/>
      <c r="H27" s="349"/>
      <c r="I27" s="349"/>
    </row>
    <row r="28" spans="1:9" s="3" customFormat="1" ht="18" customHeight="1">
      <c r="A28" s="166" t="s">
        <v>125</v>
      </c>
      <c r="B28" s="165">
        <v>90</v>
      </c>
      <c r="C28" s="165">
        <v>74.07</v>
      </c>
      <c r="D28" s="165">
        <v>105.26</v>
      </c>
      <c r="E28" s="165">
        <v>95.92</v>
      </c>
      <c r="G28" s="349"/>
      <c r="H28" s="349"/>
      <c r="I28" s="349"/>
    </row>
    <row r="29" spans="1:9" s="3" customFormat="1" ht="18" customHeight="1">
      <c r="A29" s="166" t="s">
        <v>126</v>
      </c>
      <c r="B29" s="165">
        <v>73.79</v>
      </c>
      <c r="C29" s="165">
        <v>182.06</v>
      </c>
      <c r="D29" s="165">
        <v>154.37</v>
      </c>
      <c r="E29" s="165">
        <v>111.29</v>
      </c>
      <c r="G29" s="349"/>
      <c r="H29" s="349"/>
      <c r="I29" s="349"/>
    </row>
    <row r="30" spans="1:9" s="3" customFormat="1" ht="18" customHeight="1">
      <c r="A30" s="166" t="s">
        <v>127</v>
      </c>
      <c r="B30" s="165">
        <v>1.89</v>
      </c>
      <c r="C30" s="165">
        <v>147.06</v>
      </c>
      <c r="D30" s="165">
        <v>144.15</v>
      </c>
      <c r="E30" s="165">
        <v>4.59</v>
      </c>
      <c r="G30" s="349"/>
      <c r="H30" s="349"/>
      <c r="I30" s="349"/>
    </row>
    <row r="31" spans="1:9" s="3" customFormat="1" ht="18" customHeight="1">
      <c r="A31" s="164" t="s">
        <v>42</v>
      </c>
      <c r="B31" s="165">
        <v>85.47</v>
      </c>
      <c r="C31" s="165">
        <v>86.91</v>
      </c>
      <c r="D31" s="165">
        <v>76.35</v>
      </c>
      <c r="E31" s="165">
        <v>80.97</v>
      </c>
      <c r="G31" s="349"/>
      <c r="H31" s="349"/>
      <c r="I31" s="349"/>
    </row>
    <row r="32" spans="1:9" s="3" customFormat="1" ht="18" customHeight="1">
      <c r="A32" s="164" t="s">
        <v>128</v>
      </c>
      <c r="B32" s="341">
        <v>75</v>
      </c>
      <c r="C32" s="165">
        <v>66.67</v>
      </c>
      <c r="D32" s="165">
        <v>50</v>
      </c>
      <c r="E32" s="165">
        <v>62.5</v>
      </c>
      <c r="G32" s="349"/>
      <c r="H32" s="349"/>
      <c r="I32" s="349"/>
    </row>
    <row r="33" spans="1:9" s="3" customFormat="1" ht="18" customHeight="1">
      <c r="A33" s="164" t="s">
        <v>129</v>
      </c>
      <c r="B33" s="165">
        <v>36.82</v>
      </c>
      <c r="C33" s="165">
        <v>106.7</v>
      </c>
      <c r="D33" s="165">
        <v>82.3</v>
      </c>
      <c r="E33" s="165">
        <v>51.51</v>
      </c>
      <c r="G33" s="349"/>
      <c r="H33" s="349"/>
      <c r="I33" s="349"/>
    </row>
    <row r="34" spans="1:9" s="3" customFormat="1" ht="30" customHeight="1">
      <c r="A34" s="167" t="s">
        <v>43</v>
      </c>
      <c r="B34" s="324">
        <v>89.54</v>
      </c>
      <c r="C34" s="324">
        <v>92.58</v>
      </c>
      <c r="D34" s="324">
        <v>111.43</v>
      </c>
      <c r="E34" s="324">
        <v>98.88</v>
      </c>
      <c r="G34" s="349"/>
      <c r="H34" s="349"/>
      <c r="I34" s="349"/>
    </row>
    <row r="35" spans="1:9" s="3" customFormat="1" ht="30" customHeight="1">
      <c r="A35" s="166" t="s">
        <v>44</v>
      </c>
      <c r="B35" s="165">
        <v>89.54</v>
      </c>
      <c r="C35" s="165">
        <v>92.58</v>
      </c>
      <c r="D35" s="165">
        <v>111.43</v>
      </c>
      <c r="E35" s="165">
        <v>98.88</v>
      </c>
      <c r="G35" s="349"/>
      <c r="H35" s="349"/>
      <c r="I35" s="349"/>
    </row>
    <row r="36" spans="1:9" s="3" customFormat="1" ht="18" customHeight="1">
      <c r="A36" s="37" t="s">
        <v>45</v>
      </c>
      <c r="B36" s="162">
        <v>101.03</v>
      </c>
      <c r="C36" s="162">
        <v>101.17</v>
      </c>
      <c r="D36" s="162">
        <v>105.95</v>
      </c>
      <c r="E36" s="162">
        <v>103.44</v>
      </c>
      <c r="G36" s="349"/>
      <c r="H36" s="349"/>
      <c r="I36" s="349"/>
    </row>
    <row r="37" spans="1:9" s="3" customFormat="1" ht="18" customHeight="1">
      <c r="A37" s="164" t="s">
        <v>46</v>
      </c>
      <c r="B37" s="165">
        <v>100.42</v>
      </c>
      <c r="C37" s="165">
        <v>100.26</v>
      </c>
      <c r="D37" s="165">
        <v>102.04</v>
      </c>
      <c r="E37" s="165">
        <v>101.23</v>
      </c>
      <c r="G37" s="349"/>
      <c r="H37" s="349"/>
      <c r="I37" s="349"/>
    </row>
    <row r="38" spans="1:9" s="3" customFormat="1" ht="30" customHeight="1">
      <c r="A38" s="166" t="s">
        <v>47</v>
      </c>
      <c r="B38" s="7">
        <v>101.78</v>
      </c>
      <c r="C38" s="7">
        <v>102.28</v>
      </c>
      <c r="D38" s="7">
        <v>111.08</v>
      </c>
      <c r="E38" s="7">
        <v>106.28</v>
      </c>
      <c r="G38" s="349"/>
      <c r="H38" s="349"/>
      <c r="I38" s="349"/>
    </row>
    <row r="39" spans="2:4" ht="12.75">
      <c r="B39" s="7"/>
      <c r="C39" s="7"/>
      <c r="D39" s="7"/>
    </row>
  </sheetData>
  <sheetProtection/>
  <mergeCells count="1">
    <mergeCell ref="A1:D1"/>
  </mergeCells>
  <printOptions horizontalCentered="1"/>
  <pageMargins left="0.1968503937007874" right="0.15748031496062992" top="0.2755905511811024" bottom="0.2755905511811024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8"/>
  <sheetViews>
    <sheetView zoomScalePageLayoutView="0" workbookViewId="0" topLeftCell="A1">
      <selection activeCell="A42" sqref="A42:H69"/>
    </sheetView>
  </sheetViews>
  <sheetFormatPr defaultColWidth="9.140625" defaultRowHeight="12.75"/>
  <cols>
    <col min="1" max="1" width="40.57421875" style="106" customWidth="1"/>
    <col min="2" max="2" width="10.140625" style="112" customWidth="1"/>
    <col min="3" max="3" width="10.7109375" style="112" customWidth="1"/>
    <col min="4" max="5" width="11.00390625" style="112" customWidth="1"/>
    <col min="6" max="7" width="9.7109375" style="112" customWidth="1"/>
    <col min="8" max="8" width="11.28125" style="106" customWidth="1"/>
    <col min="9" max="9" width="10.28125" style="106" bestFit="1" customWidth="1"/>
    <col min="10" max="16384" width="9.140625" style="106" customWidth="1"/>
  </cols>
  <sheetData>
    <row r="1" spans="1:7" ht="39" customHeight="1">
      <c r="A1" s="356" t="s">
        <v>301</v>
      </c>
      <c r="B1" s="356"/>
      <c r="C1" s="356"/>
      <c r="D1" s="356"/>
      <c r="E1" s="356"/>
      <c r="F1" s="356"/>
      <c r="G1" s="356"/>
    </row>
    <row r="2" spans="1:7" ht="21" customHeight="1" thickBot="1">
      <c r="A2" s="107"/>
      <c r="B2" s="107"/>
      <c r="C2" s="107"/>
      <c r="D2" s="107"/>
      <c r="E2" s="107"/>
      <c r="F2" s="107"/>
      <c r="G2" s="107"/>
    </row>
    <row r="3" spans="1:8" s="116" customFormat="1" ht="21.75" customHeight="1">
      <c r="A3" s="360"/>
      <c r="B3" s="357" t="s">
        <v>48</v>
      </c>
      <c r="C3" s="109" t="s">
        <v>3</v>
      </c>
      <c r="D3" s="109" t="s">
        <v>150</v>
      </c>
      <c r="E3" s="109" t="s">
        <v>241</v>
      </c>
      <c r="F3" s="357" t="s">
        <v>271</v>
      </c>
      <c r="G3" s="357"/>
      <c r="H3" s="275" t="s">
        <v>238</v>
      </c>
    </row>
    <row r="4" spans="1:8" s="116" customFormat="1" ht="21.75" customHeight="1">
      <c r="A4" s="360"/>
      <c r="B4" s="361"/>
      <c r="C4" s="109" t="s">
        <v>231</v>
      </c>
      <c r="D4" s="109" t="s">
        <v>237</v>
      </c>
      <c r="E4" s="109" t="s">
        <v>238</v>
      </c>
      <c r="F4" s="358" t="s">
        <v>251</v>
      </c>
      <c r="G4" s="358"/>
      <c r="H4" s="109" t="s">
        <v>278</v>
      </c>
    </row>
    <row r="5" spans="1:8" s="116" customFormat="1" ht="21.75" customHeight="1">
      <c r="A5" s="360"/>
      <c r="B5" s="361"/>
      <c r="C5" s="109" t="s">
        <v>151</v>
      </c>
      <c r="D5" s="109" t="s">
        <v>151</v>
      </c>
      <c r="E5" s="109" t="s">
        <v>151</v>
      </c>
      <c r="F5" s="109" t="s">
        <v>231</v>
      </c>
      <c r="G5" s="109" t="s">
        <v>146</v>
      </c>
      <c r="H5" s="109" t="s">
        <v>184</v>
      </c>
    </row>
    <row r="6" spans="1:8" s="116" customFormat="1" ht="21.75" customHeight="1">
      <c r="A6" s="360"/>
      <c r="B6" s="362"/>
      <c r="C6" s="17">
        <v>2023</v>
      </c>
      <c r="D6" s="17">
        <v>2023</v>
      </c>
      <c r="E6" s="17">
        <v>2023</v>
      </c>
      <c r="F6" s="17" t="s">
        <v>278</v>
      </c>
      <c r="G6" s="17" t="s">
        <v>258</v>
      </c>
      <c r="H6" s="17" t="s">
        <v>252</v>
      </c>
    </row>
    <row r="7" spans="1:9" ht="19.5" customHeight="1">
      <c r="A7" s="322" t="s">
        <v>225</v>
      </c>
      <c r="B7" s="325" t="s">
        <v>0</v>
      </c>
      <c r="C7" s="121">
        <v>2466</v>
      </c>
      <c r="D7" s="121">
        <v>1324</v>
      </c>
      <c r="E7" s="121">
        <f>C7+D7</f>
        <v>3790</v>
      </c>
      <c r="F7" s="133">
        <v>53.69</v>
      </c>
      <c r="G7" s="133">
        <v>267.47</v>
      </c>
      <c r="H7" s="133">
        <v>61.1</v>
      </c>
      <c r="I7" s="168"/>
    </row>
    <row r="8" spans="1:9" ht="19.5" customHeight="1">
      <c r="A8" s="322" t="s">
        <v>232</v>
      </c>
      <c r="B8" s="325" t="s">
        <v>305</v>
      </c>
      <c r="C8" s="121">
        <v>92717</v>
      </c>
      <c r="D8" s="121">
        <v>108333</v>
      </c>
      <c r="E8" s="121">
        <f aca="true" t="shared" si="0" ref="E8:E34">C8+D8</f>
        <v>201050</v>
      </c>
      <c r="F8" s="133">
        <v>116.84</v>
      </c>
      <c r="G8" s="133">
        <v>167.68</v>
      </c>
      <c r="H8" s="133">
        <v>100.07</v>
      </c>
      <c r="I8" s="168"/>
    </row>
    <row r="9" spans="1:9" ht="19.5" customHeight="1">
      <c r="A9" s="322" t="s">
        <v>306</v>
      </c>
      <c r="B9" s="325" t="s">
        <v>0</v>
      </c>
      <c r="C9" s="121">
        <v>1353</v>
      </c>
      <c r="D9" s="121">
        <v>1658</v>
      </c>
      <c r="E9" s="121">
        <f t="shared" si="0"/>
        <v>3011</v>
      </c>
      <c r="F9" s="133">
        <v>122.54</v>
      </c>
      <c r="G9" s="133">
        <v>93.73</v>
      </c>
      <c r="H9" s="133">
        <v>87.25</v>
      </c>
      <c r="I9" s="168"/>
    </row>
    <row r="10" spans="1:9" ht="19.5" customHeight="1">
      <c r="A10" s="322" t="s">
        <v>15</v>
      </c>
      <c r="B10" s="325" t="s">
        <v>0</v>
      </c>
      <c r="C10" s="121">
        <v>79</v>
      </c>
      <c r="D10" s="121">
        <v>105</v>
      </c>
      <c r="E10" s="121">
        <f t="shared" si="0"/>
        <v>184</v>
      </c>
      <c r="F10" s="133">
        <v>132.91</v>
      </c>
      <c r="G10" s="133">
        <v>72.92</v>
      </c>
      <c r="H10" s="133">
        <v>58.41</v>
      </c>
      <c r="I10" s="168"/>
    </row>
    <row r="11" spans="1:9" ht="19.5" customHeight="1">
      <c r="A11" s="322" t="s">
        <v>130</v>
      </c>
      <c r="B11" s="325" t="s">
        <v>131</v>
      </c>
      <c r="C11" s="121">
        <v>2176</v>
      </c>
      <c r="D11" s="121">
        <v>3010</v>
      </c>
      <c r="E11" s="121">
        <f t="shared" si="0"/>
        <v>5186</v>
      </c>
      <c r="F11" s="133">
        <v>138.33</v>
      </c>
      <c r="G11" s="133">
        <v>205.04</v>
      </c>
      <c r="H11" s="133">
        <v>89.24</v>
      </c>
      <c r="I11" s="168"/>
    </row>
    <row r="12" spans="1:9" ht="19.5" customHeight="1">
      <c r="A12" s="322" t="s">
        <v>132</v>
      </c>
      <c r="B12" s="325" t="s">
        <v>0</v>
      </c>
      <c r="C12" s="121">
        <v>6079</v>
      </c>
      <c r="D12" s="121">
        <v>5576</v>
      </c>
      <c r="E12" s="121">
        <f t="shared" si="0"/>
        <v>11655</v>
      </c>
      <c r="F12" s="133">
        <v>91.73</v>
      </c>
      <c r="G12" s="133">
        <v>107.69</v>
      </c>
      <c r="H12" s="133">
        <v>92.96</v>
      </c>
      <c r="I12" s="168"/>
    </row>
    <row r="13" spans="1:9" ht="19.5" customHeight="1">
      <c r="A13" s="322" t="s">
        <v>307</v>
      </c>
      <c r="B13" s="325" t="s">
        <v>0</v>
      </c>
      <c r="C13" s="121">
        <v>113142</v>
      </c>
      <c r="D13" s="121">
        <v>116491</v>
      </c>
      <c r="E13" s="121">
        <f t="shared" si="0"/>
        <v>229633</v>
      </c>
      <c r="F13" s="133">
        <v>102.96</v>
      </c>
      <c r="G13" s="133">
        <v>105.73</v>
      </c>
      <c r="H13" s="133">
        <v>98.5</v>
      </c>
      <c r="I13" s="168"/>
    </row>
    <row r="14" spans="1:9" ht="19.5" customHeight="1">
      <c r="A14" s="322" t="s">
        <v>308</v>
      </c>
      <c r="B14" s="325" t="s">
        <v>0</v>
      </c>
      <c r="C14" s="121">
        <v>37356</v>
      </c>
      <c r="D14" s="121">
        <v>38263</v>
      </c>
      <c r="E14" s="121">
        <f t="shared" si="0"/>
        <v>75619</v>
      </c>
      <c r="F14" s="133">
        <v>102.43</v>
      </c>
      <c r="G14" s="133">
        <v>119.23</v>
      </c>
      <c r="H14" s="133">
        <v>118.5</v>
      </c>
      <c r="I14" s="168"/>
    </row>
    <row r="15" spans="1:9" ht="19.5" customHeight="1">
      <c r="A15" s="322" t="s">
        <v>4</v>
      </c>
      <c r="B15" s="325" t="s">
        <v>131</v>
      </c>
      <c r="C15" s="121">
        <v>4203</v>
      </c>
      <c r="D15" s="121">
        <v>4152</v>
      </c>
      <c r="E15" s="121">
        <f t="shared" si="0"/>
        <v>8355</v>
      </c>
      <c r="F15" s="133">
        <v>98.79</v>
      </c>
      <c r="G15" s="133">
        <v>113.13</v>
      </c>
      <c r="H15" s="133">
        <v>98.26</v>
      </c>
      <c r="I15" s="168"/>
    </row>
    <row r="16" spans="1:9" ht="19.5" customHeight="1">
      <c r="A16" s="322" t="s">
        <v>309</v>
      </c>
      <c r="B16" s="325" t="s">
        <v>131</v>
      </c>
      <c r="C16" s="121">
        <v>1074</v>
      </c>
      <c r="D16" s="121">
        <v>1200</v>
      </c>
      <c r="E16" s="121">
        <f t="shared" si="0"/>
        <v>2274</v>
      </c>
      <c r="F16" s="133">
        <v>111.73</v>
      </c>
      <c r="G16" s="133">
        <v>121.58</v>
      </c>
      <c r="H16" s="133">
        <v>108.13</v>
      </c>
      <c r="I16" s="168"/>
    </row>
    <row r="17" spans="1:9" ht="19.5" customHeight="1">
      <c r="A17" s="322" t="s">
        <v>310</v>
      </c>
      <c r="B17" s="325" t="s">
        <v>131</v>
      </c>
      <c r="C17" s="121">
        <v>1036</v>
      </c>
      <c r="D17" s="121">
        <v>1100</v>
      </c>
      <c r="E17" s="121">
        <f t="shared" si="0"/>
        <v>2136</v>
      </c>
      <c r="F17" s="133">
        <v>106.18</v>
      </c>
      <c r="G17" s="133">
        <v>112.94</v>
      </c>
      <c r="H17" s="133">
        <v>100.09</v>
      </c>
      <c r="I17" s="168"/>
    </row>
    <row r="18" spans="1:9" ht="19.5" customHeight="1">
      <c r="A18" s="322" t="s">
        <v>311</v>
      </c>
      <c r="B18" s="325" t="s">
        <v>131</v>
      </c>
      <c r="C18" s="121">
        <v>799</v>
      </c>
      <c r="D18" s="121">
        <v>2150</v>
      </c>
      <c r="E18" s="121">
        <f t="shared" si="0"/>
        <v>2949</v>
      </c>
      <c r="F18" s="133">
        <v>269.09</v>
      </c>
      <c r="G18" s="133">
        <v>106.38</v>
      </c>
      <c r="H18" s="133">
        <v>87.53</v>
      </c>
      <c r="I18" s="168"/>
    </row>
    <row r="19" spans="1:9" ht="27.75" customHeight="1">
      <c r="A19" s="344" t="s">
        <v>312</v>
      </c>
      <c r="B19" s="325" t="s">
        <v>133</v>
      </c>
      <c r="C19" s="121">
        <v>283</v>
      </c>
      <c r="D19" s="121">
        <v>324</v>
      </c>
      <c r="E19" s="121">
        <f t="shared" si="0"/>
        <v>607</v>
      </c>
      <c r="F19" s="133">
        <v>114.49</v>
      </c>
      <c r="G19" s="133">
        <v>80.8</v>
      </c>
      <c r="H19" s="133">
        <v>80.08</v>
      </c>
      <c r="I19" s="168"/>
    </row>
    <row r="20" spans="1:9" ht="41.25" customHeight="1">
      <c r="A20" s="344" t="s">
        <v>313</v>
      </c>
      <c r="B20" s="325" t="s">
        <v>133</v>
      </c>
      <c r="C20" s="121">
        <v>4702</v>
      </c>
      <c r="D20" s="121">
        <v>4991</v>
      </c>
      <c r="E20" s="121">
        <f t="shared" si="0"/>
        <v>9693</v>
      </c>
      <c r="F20" s="133">
        <v>106.15</v>
      </c>
      <c r="G20" s="133">
        <v>137</v>
      </c>
      <c r="H20" s="133">
        <v>123.73</v>
      </c>
      <c r="I20" s="168"/>
    </row>
    <row r="21" spans="1:9" ht="27.75" customHeight="1">
      <c r="A21" s="344" t="s">
        <v>314</v>
      </c>
      <c r="B21" s="325" t="s">
        <v>133</v>
      </c>
      <c r="C21" s="121">
        <v>370</v>
      </c>
      <c r="D21" s="121">
        <v>396</v>
      </c>
      <c r="E21" s="121">
        <f t="shared" si="0"/>
        <v>766</v>
      </c>
      <c r="F21" s="133">
        <v>107.03</v>
      </c>
      <c r="G21" s="133">
        <v>160.98</v>
      </c>
      <c r="H21" s="133">
        <v>115.36</v>
      </c>
      <c r="I21" s="168"/>
    </row>
    <row r="22" spans="1:9" ht="41.25" customHeight="1">
      <c r="A22" s="344" t="s">
        <v>339</v>
      </c>
      <c r="B22" s="325" t="s">
        <v>133</v>
      </c>
      <c r="C22" s="121">
        <v>2396</v>
      </c>
      <c r="D22" s="121">
        <v>3305</v>
      </c>
      <c r="E22" s="121">
        <f t="shared" si="0"/>
        <v>5701</v>
      </c>
      <c r="F22" s="133">
        <v>137.94</v>
      </c>
      <c r="G22" s="133">
        <v>110.09</v>
      </c>
      <c r="H22" s="133">
        <v>77.16</v>
      </c>
      <c r="I22" s="168"/>
    </row>
    <row r="23" spans="1:9" ht="27.75" customHeight="1">
      <c r="A23" s="344" t="s">
        <v>315</v>
      </c>
      <c r="B23" s="325" t="s">
        <v>134</v>
      </c>
      <c r="C23" s="121">
        <v>31</v>
      </c>
      <c r="D23" s="121">
        <v>25</v>
      </c>
      <c r="E23" s="121">
        <f t="shared" si="0"/>
        <v>56</v>
      </c>
      <c r="F23" s="133">
        <v>80.65</v>
      </c>
      <c r="G23" s="133">
        <v>178.57</v>
      </c>
      <c r="H23" s="133">
        <v>78.87</v>
      </c>
      <c r="I23" s="168"/>
    </row>
    <row r="24" spans="1:9" ht="19.5" customHeight="1">
      <c r="A24" s="322" t="s">
        <v>316</v>
      </c>
      <c r="B24" s="325" t="s">
        <v>0</v>
      </c>
      <c r="C24" s="121">
        <v>152626</v>
      </c>
      <c r="D24" s="121">
        <v>154199</v>
      </c>
      <c r="E24" s="121">
        <f t="shared" si="0"/>
        <v>306825</v>
      </c>
      <c r="F24" s="133">
        <v>101.03</v>
      </c>
      <c r="G24" s="133">
        <v>148.68</v>
      </c>
      <c r="H24" s="133">
        <v>132.12</v>
      </c>
      <c r="I24" s="168"/>
    </row>
    <row r="25" spans="1:9" ht="19.5" customHeight="1">
      <c r="A25" s="322" t="s">
        <v>317</v>
      </c>
      <c r="B25" s="325" t="s">
        <v>219</v>
      </c>
      <c r="C25" s="121">
        <v>2071</v>
      </c>
      <c r="D25" s="121">
        <v>2279</v>
      </c>
      <c r="E25" s="121">
        <f t="shared" si="0"/>
        <v>4350</v>
      </c>
      <c r="F25" s="133">
        <v>110.04</v>
      </c>
      <c r="G25" s="133">
        <v>73.35</v>
      </c>
      <c r="H25" s="133">
        <v>73.42</v>
      </c>
      <c r="I25" s="168"/>
    </row>
    <row r="26" spans="1:9" ht="19.5" customHeight="1">
      <c r="A26" s="322" t="s">
        <v>318</v>
      </c>
      <c r="B26" s="325" t="s">
        <v>135</v>
      </c>
      <c r="C26" s="121">
        <v>1350</v>
      </c>
      <c r="D26" s="121">
        <v>1450</v>
      </c>
      <c r="E26" s="121">
        <f t="shared" si="0"/>
        <v>2800</v>
      </c>
      <c r="F26" s="133">
        <v>107.41</v>
      </c>
      <c r="G26" s="133">
        <v>116</v>
      </c>
      <c r="H26" s="133">
        <v>122.16</v>
      </c>
      <c r="I26" s="168"/>
    </row>
    <row r="27" spans="1:9" ht="19.5" customHeight="1">
      <c r="A27" s="322" t="s">
        <v>319</v>
      </c>
      <c r="B27" s="325" t="s">
        <v>135</v>
      </c>
      <c r="C27" s="346">
        <v>1.5</v>
      </c>
      <c r="D27" s="346">
        <v>1.3</v>
      </c>
      <c r="E27" s="346">
        <f t="shared" si="0"/>
        <v>2.8</v>
      </c>
      <c r="F27" s="133">
        <v>86.67</v>
      </c>
      <c r="G27" s="133">
        <v>130</v>
      </c>
      <c r="H27" s="133">
        <v>93.33</v>
      </c>
      <c r="I27" s="168"/>
    </row>
    <row r="28" spans="1:9" ht="19.5" customHeight="1">
      <c r="A28" s="322" t="s">
        <v>136</v>
      </c>
      <c r="B28" s="325" t="s">
        <v>0</v>
      </c>
      <c r="C28" s="121">
        <v>60</v>
      </c>
      <c r="D28" s="121">
        <v>93</v>
      </c>
      <c r="E28" s="121">
        <f t="shared" si="0"/>
        <v>153</v>
      </c>
      <c r="F28" s="133">
        <v>155</v>
      </c>
      <c r="G28" s="156">
        <v>85.32</v>
      </c>
      <c r="H28" s="133">
        <v>65.38</v>
      </c>
      <c r="I28" s="168"/>
    </row>
    <row r="29" spans="1:9" ht="19.5" customHeight="1">
      <c r="A29" s="322" t="s">
        <v>320</v>
      </c>
      <c r="B29" s="325" t="s">
        <v>0</v>
      </c>
      <c r="C29" s="121">
        <v>82</v>
      </c>
      <c r="D29" s="121">
        <v>120</v>
      </c>
      <c r="E29" s="121">
        <f t="shared" si="0"/>
        <v>202</v>
      </c>
      <c r="F29" s="133">
        <v>146.34</v>
      </c>
      <c r="G29" s="133">
        <v>57.14</v>
      </c>
      <c r="H29" s="133">
        <v>56.9</v>
      </c>
      <c r="I29" s="168"/>
    </row>
    <row r="30" spans="1:9" ht="29.25" customHeight="1">
      <c r="A30" s="344" t="s">
        <v>321</v>
      </c>
      <c r="B30" s="325" t="s">
        <v>0</v>
      </c>
      <c r="C30" s="121">
        <v>3937</v>
      </c>
      <c r="D30" s="121">
        <v>3937</v>
      </c>
      <c r="E30" s="121">
        <f t="shared" si="0"/>
        <v>7874</v>
      </c>
      <c r="F30" s="156">
        <v>100</v>
      </c>
      <c r="G30" s="156">
        <v>151.71</v>
      </c>
      <c r="H30" s="156">
        <v>154.82</v>
      </c>
      <c r="I30" s="168"/>
    </row>
    <row r="31" spans="1:9" ht="19.5" customHeight="1">
      <c r="A31" s="322" t="s">
        <v>137</v>
      </c>
      <c r="B31" s="325" t="s">
        <v>138</v>
      </c>
      <c r="C31" s="121">
        <v>383</v>
      </c>
      <c r="D31" s="121">
        <v>429</v>
      </c>
      <c r="E31" s="121">
        <f t="shared" si="0"/>
        <v>812</v>
      </c>
      <c r="F31" s="133">
        <v>112.01</v>
      </c>
      <c r="G31" s="133">
        <v>156.57</v>
      </c>
      <c r="H31" s="133">
        <v>102.4</v>
      </c>
      <c r="I31" s="168"/>
    </row>
    <row r="32" spans="1:9" ht="19.5" customHeight="1">
      <c r="A32" s="322" t="s">
        <v>12</v>
      </c>
      <c r="B32" s="325" t="s">
        <v>17</v>
      </c>
      <c r="C32" s="121">
        <v>3015567</v>
      </c>
      <c r="D32" s="121">
        <v>3137570</v>
      </c>
      <c r="E32" s="121">
        <f t="shared" si="0"/>
        <v>6153137</v>
      </c>
      <c r="F32" s="133">
        <v>104.05</v>
      </c>
      <c r="G32" s="133">
        <v>151.75</v>
      </c>
      <c r="H32" s="133">
        <v>115.32</v>
      </c>
      <c r="I32" s="168"/>
    </row>
    <row r="33" spans="1:9" ht="19.5" customHeight="1">
      <c r="A33" s="322" t="s">
        <v>144</v>
      </c>
      <c r="B33" s="325" t="s">
        <v>17</v>
      </c>
      <c r="C33" s="121">
        <v>11590</v>
      </c>
      <c r="D33" s="121">
        <v>10641</v>
      </c>
      <c r="E33" s="121">
        <f t="shared" si="0"/>
        <v>22231</v>
      </c>
      <c r="F33" s="133">
        <v>91.81</v>
      </c>
      <c r="G33" s="133">
        <v>72.98</v>
      </c>
      <c r="H33" s="133">
        <v>66.6</v>
      </c>
      <c r="I33" s="168"/>
    </row>
    <row r="34" spans="1:9" ht="19.5" customHeight="1">
      <c r="A34" s="322" t="s">
        <v>322</v>
      </c>
      <c r="B34" s="325" t="s">
        <v>0</v>
      </c>
      <c r="C34" s="121">
        <v>13</v>
      </c>
      <c r="D34" s="121">
        <v>16</v>
      </c>
      <c r="E34" s="121">
        <f t="shared" si="0"/>
        <v>29</v>
      </c>
      <c r="F34" s="133">
        <v>123.08</v>
      </c>
      <c r="G34" s="133">
        <v>47.06</v>
      </c>
      <c r="H34" s="133">
        <v>53.7</v>
      </c>
      <c r="I34" s="168"/>
    </row>
    <row r="35" spans="1:9" ht="19.5" customHeight="1">
      <c r="A35" s="111"/>
      <c r="B35" s="110"/>
      <c r="C35" s="110"/>
      <c r="D35" s="110"/>
      <c r="E35" s="110"/>
      <c r="F35" s="110"/>
      <c r="G35" s="110"/>
      <c r="I35" s="168"/>
    </row>
    <row r="36" spans="1:9" ht="19.5" customHeight="1">
      <c r="A36" s="111"/>
      <c r="B36" s="110"/>
      <c r="C36" s="110"/>
      <c r="D36" s="110"/>
      <c r="E36" s="110"/>
      <c r="F36" s="110"/>
      <c r="G36" s="110"/>
      <c r="I36" s="168"/>
    </row>
    <row r="37" spans="1:9" ht="19.5" customHeight="1">
      <c r="A37" s="111"/>
      <c r="B37" s="110"/>
      <c r="C37" s="110"/>
      <c r="D37" s="110"/>
      <c r="E37" s="110"/>
      <c r="F37" s="110"/>
      <c r="G37" s="110"/>
      <c r="I37" s="168"/>
    </row>
    <row r="38" spans="1:9" ht="19.5" customHeight="1">
      <c r="A38" s="111"/>
      <c r="B38" s="110"/>
      <c r="C38" s="110"/>
      <c r="D38" s="110"/>
      <c r="E38" s="110"/>
      <c r="F38" s="110"/>
      <c r="G38" s="110"/>
      <c r="I38" s="168"/>
    </row>
    <row r="39" spans="1:9" ht="19.5" customHeight="1">
      <c r="A39" s="111"/>
      <c r="B39" s="110"/>
      <c r="C39" s="110"/>
      <c r="D39" s="110"/>
      <c r="E39" s="110"/>
      <c r="F39" s="110"/>
      <c r="G39" s="110"/>
      <c r="I39" s="168"/>
    </row>
    <row r="40" spans="1:9" ht="19.5" customHeight="1">
      <c r="A40" s="111"/>
      <c r="B40" s="110"/>
      <c r="C40" s="110"/>
      <c r="D40" s="110"/>
      <c r="E40" s="110"/>
      <c r="F40" s="110"/>
      <c r="G40" s="110"/>
      <c r="I40" s="168"/>
    </row>
    <row r="41" spans="1:9" ht="19.5" customHeight="1">
      <c r="A41" s="111"/>
      <c r="B41" s="110"/>
      <c r="C41" s="110"/>
      <c r="D41" s="110"/>
      <c r="E41" s="110"/>
      <c r="F41" s="110"/>
      <c r="G41" s="110"/>
      <c r="I41" s="168"/>
    </row>
    <row r="42" spans="1:9" ht="44.25" customHeight="1">
      <c r="A42" s="355" t="s">
        <v>302</v>
      </c>
      <c r="B42" s="355"/>
      <c r="C42" s="355"/>
      <c r="D42" s="355"/>
      <c r="E42" s="355"/>
      <c r="F42" s="355"/>
      <c r="G42" s="355"/>
      <c r="I42" s="168"/>
    </row>
    <row r="43" spans="1:9" ht="19.5" customHeight="1" thickBot="1">
      <c r="A43" s="102"/>
      <c r="B43" s="102"/>
      <c r="C43" s="155"/>
      <c r="D43" s="155"/>
      <c r="E43" s="155"/>
      <c r="F43" s="155"/>
      <c r="G43" s="155"/>
      <c r="I43" s="168"/>
    </row>
    <row r="44" spans="1:9" ht="22.5" customHeight="1">
      <c r="A44" s="359"/>
      <c r="B44" s="357" t="s">
        <v>48</v>
      </c>
      <c r="C44" s="109" t="s">
        <v>3</v>
      </c>
      <c r="D44" s="109" t="s">
        <v>150</v>
      </c>
      <c r="E44" s="109" t="s">
        <v>241</v>
      </c>
      <c r="F44" s="357" t="s">
        <v>271</v>
      </c>
      <c r="G44" s="357"/>
      <c r="H44" s="275" t="s">
        <v>238</v>
      </c>
      <c r="I44" s="168"/>
    </row>
    <row r="45" spans="1:9" ht="22.5" customHeight="1">
      <c r="A45" s="360"/>
      <c r="B45" s="361"/>
      <c r="C45" s="109" t="s">
        <v>231</v>
      </c>
      <c r="D45" s="109" t="s">
        <v>237</v>
      </c>
      <c r="E45" s="109" t="s">
        <v>238</v>
      </c>
      <c r="F45" s="358" t="s">
        <v>251</v>
      </c>
      <c r="G45" s="358"/>
      <c r="H45" s="109" t="s">
        <v>278</v>
      </c>
      <c r="I45" s="168"/>
    </row>
    <row r="46" spans="1:9" ht="22.5" customHeight="1">
      <c r="A46" s="360"/>
      <c r="B46" s="361"/>
      <c r="C46" s="109" t="s">
        <v>151</v>
      </c>
      <c r="D46" s="109" t="s">
        <v>151</v>
      </c>
      <c r="E46" s="109" t="s">
        <v>151</v>
      </c>
      <c r="F46" s="109" t="s">
        <v>231</v>
      </c>
      <c r="G46" s="109" t="s">
        <v>146</v>
      </c>
      <c r="H46" s="109" t="s">
        <v>184</v>
      </c>
      <c r="I46" s="168"/>
    </row>
    <row r="47" spans="1:9" ht="22.5" customHeight="1">
      <c r="A47" s="360"/>
      <c r="B47" s="362"/>
      <c r="C47" s="17">
        <v>2023</v>
      </c>
      <c r="D47" s="17">
        <v>2023</v>
      </c>
      <c r="E47" s="17">
        <v>2023</v>
      </c>
      <c r="F47" s="17" t="s">
        <v>278</v>
      </c>
      <c r="G47" s="17" t="s">
        <v>258</v>
      </c>
      <c r="H47" s="17" t="s">
        <v>252</v>
      </c>
      <c r="I47" s="168"/>
    </row>
    <row r="48" spans="1:9" ht="19.5" customHeight="1">
      <c r="A48" s="322" t="s">
        <v>177</v>
      </c>
      <c r="B48" s="325" t="s">
        <v>0</v>
      </c>
      <c r="C48" s="121">
        <v>462</v>
      </c>
      <c r="D48" s="121">
        <v>628</v>
      </c>
      <c r="E48" s="121">
        <f>C48+D48</f>
        <v>1090</v>
      </c>
      <c r="F48" s="133">
        <v>135.93</v>
      </c>
      <c r="G48" s="133">
        <v>102.28</v>
      </c>
      <c r="H48" s="133">
        <v>92.29</v>
      </c>
      <c r="I48" s="168"/>
    </row>
    <row r="49" spans="1:9" ht="26.25" customHeight="1">
      <c r="A49" s="344" t="s">
        <v>323</v>
      </c>
      <c r="B49" s="325" t="s">
        <v>0</v>
      </c>
      <c r="C49" s="121">
        <v>87</v>
      </c>
      <c r="D49" s="121">
        <v>124</v>
      </c>
      <c r="E49" s="121">
        <f aca="true" t="shared" si="1" ref="E49:E69">C49+D49</f>
        <v>211</v>
      </c>
      <c r="F49" s="133">
        <v>142.53</v>
      </c>
      <c r="G49" s="133">
        <v>142.53</v>
      </c>
      <c r="H49" s="133">
        <v>111.05</v>
      </c>
      <c r="I49" s="168"/>
    </row>
    <row r="50" spans="1:9" ht="26.25" customHeight="1">
      <c r="A50" s="344" t="s">
        <v>324</v>
      </c>
      <c r="B50" s="325" t="s">
        <v>139</v>
      </c>
      <c r="C50" s="121">
        <v>6388</v>
      </c>
      <c r="D50" s="121">
        <v>7027</v>
      </c>
      <c r="E50" s="121">
        <f t="shared" si="1"/>
        <v>13415</v>
      </c>
      <c r="F50" s="133">
        <v>110</v>
      </c>
      <c r="G50" s="133">
        <v>76.12</v>
      </c>
      <c r="H50" s="133">
        <v>79.29</v>
      </c>
      <c r="I50" s="168"/>
    </row>
    <row r="51" spans="1:9" ht="26.25" customHeight="1">
      <c r="A51" s="344" t="s">
        <v>325</v>
      </c>
      <c r="B51" s="325" t="s">
        <v>139</v>
      </c>
      <c r="C51" s="121">
        <v>1691</v>
      </c>
      <c r="D51" s="121">
        <v>2077</v>
      </c>
      <c r="E51" s="121">
        <f t="shared" si="1"/>
        <v>3768</v>
      </c>
      <c r="F51" s="133">
        <v>122.83</v>
      </c>
      <c r="G51" s="133">
        <v>134.7</v>
      </c>
      <c r="H51" s="133">
        <v>128.78</v>
      </c>
      <c r="I51" s="168"/>
    </row>
    <row r="52" spans="1:9" ht="19.5" customHeight="1">
      <c r="A52" s="322" t="s">
        <v>326</v>
      </c>
      <c r="B52" s="325" t="s">
        <v>305</v>
      </c>
      <c r="C52" s="121">
        <v>17888</v>
      </c>
      <c r="D52" s="121">
        <v>17812</v>
      </c>
      <c r="E52" s="121">
        <f t="shared" si="1"/>
        <v>35700</v>
      </c>
      <c r="F52" s="133">
        <v>99.58</v>
      </c>
      <c r="G52" s="133">
        <v>148.97</v>
      </c>
      <c r="H52" s="133">
        <v>121.72</v>
      </c>
      <c r="I52" s="168"/>
    </row>
    <row r="53" spans="1:9" ht="19.5" customHeight="1">
      <c r="A53" s="322" t="s">
        <v>13</v>
      </c>
      <c r="B53" s="325" t="s">
        <v>327</v>
      </c>
      <c r="C53" s="121">
        <v>224520</v>
      </c>
      <c r="D53" s="121">
        <v>237239</v>
      </c>
      <c r="E53" s="121">
        <f t="shared" si="1"/>
        <v>461759</v>
      </c>
      <c r="F53" s="133">
        <v>105.66</v>
      </c>
      <c r="G53" s="133">
        <v>126.1</v>
      </c>
      <c r="H53" s="133">
        <v>111.2</v>
      </c>
      <c r="I53" s="168"/>
    </row>
    <row r="54" spans="1:9" ht="19.5" customHeight="1">
      <c r="A54" s="322" t="s">
        <v>328</v>
      </c>
      <c r="B54" s="325" t="s">
        <v>0</v>
      </c>
      <c r="C54" s="121">
        <v>33</v>
      </c>
      <c r="D54" s="121">
        <v>50</v>
      </c>
      <c r="E54" s="121">
        <f t="shared" si="1"/>
        <v>83</v>
      </c>
      <c r="F54" s="133">
        <v>151.52</v>
      </c>
      <c r="G54" s="133">
        <v>32.47</v>
      </c>
      <c r="H54" s="133">
        <v>29.96</v>
      </c>
      <c r="I54" s="168"/>
    </row>
    <row r="55" spans="1:9" ht="19.5" customHeight="1">
      <c r="A55" s="322" t="s">
        <v>329</v>
      </c>
      <c r="B55" s="325" t="s">
        <v>0</v>
      </c>
      <c r="C55" s="121">
        <v>100</v>
      </c>
      <c r="D55" s="121">
        <v>120</v>
      </c>
      <c r="E55" s="121">
        <f t="shared" si="1"/>
        <v>220</v>
      </c>
      <c r="F55" s="133">
        <v>120</v>
      </c>
      <c r="G55" s="133">
        <v>285.71</v>
      </c>
      <c r="H55" s="133">
        <v>314.29</v>
      </c>
      <c r="I55" s="168"/>
    </row>
    <row r="56" spans="1:9" ht="19.5" customHeight="1">
      <c r="A56" s="322" t="s">
        <v>14</v>
      </c>
      <c r="B56" s="325" t="s">
        <v>0</v>
      </c>
      <c r="C56" s="121">
        <v>202</v>
      </c>
      <c r="D56" s="121">
        <v>206</v>
      </c>
      <c r="E56" s="121">
        <f t="shared" si="1"/>
        <v>408</v>
      </c>
      <c r="F56" s="133">
        <v>101.98</v>
      </c>
      <c r="G56" s="133">
        <v>33.07</v>
      </c>
      <c r="H56" s="133">
        <v>14.43</v>
      </c>
      <c r="I56" s="168"/>
    </row>
    <row r="57" spans="1:9" s="172" customFormat="1" ht="27" customHeight="1">
      <c r="A57" s="344" t="s">
        <v>330</v>
      </c>
      <c r="B57" s="325" t="s">
        <v>0</v>
      </c>
      <c r="C57" s="121">
        <v>5714</v>
      </c>
      <c r="D57" s="121">
        <v>6912</v>
      </c>
      <c r="E57" s="121">
        <f t="shared" si="1"/>
        <v>12626</v>
      </c>
      <c r="F57" s="133">
        <v>120.97</v>
      </c>
      <c r="G57" s="133">
        <v>85.9</v>
      </c>
      <c r="H57" s="133">
        <v>86.75</v>
      </c>
      <c r="I57" s="173"/>
    </row>
    <row r="58" spans="1:9" ht="19.5" customHeight="1">
      <c r="A58" s="322" t="s">
        <v>5</v>
      </c>
      <c r="B58" s="325" t="s">
        <v>0</v>
      </c>
      <c r="C58" s="121">
        <v>10879</v>
      </c>
      <c r="D58" s="121">
        <v>15490</v>
      </c>
      <c r="E58" s="121">
        <f t="shared" si="1"/>
        <v>26369</v>
      </c>
      <c r="F58" s="133">
        <v>142.38</v>
      </c>
      <c r="G58" s="133">
        <v>45.86</v>
      </c>
      <c r="H58" s="133">
        <v>56.87</v>
      </c>
      <c r="I58" s="168"/>
    </row>
    <row r="59" spans="1:9" ht="26.25" customHeight="1">
      <c r="A59" s="344" t="s">
        <v>331</v>
      </c>
      <c r="B59" s="325" t="s">
        <v>140</v>
      </c>
      <c r="C59" s="121">
        <v>29</v>
      </c>
      <c r="D59" s="121">
        <v>22</v>
      </c>
      <c r="E59" s="121">
        <f t="shared" si="1"/>
        <v>51</v>
      </c>
      <c r="F59" s="133">
        <v>75.86</v>
      </c>
      <c r="G59" s="133">
        <v>104.76</v>
      </c>
      <c r="H59" s="133">
        <v>96.23</v>
      </c>
      <c r="I59" s="168"/>
    </row>
    <row r="60" spans="1:9" ht="26.25" customHeight="1">
      <c r="A60" s="344" t="s">
        <v>332</v>
      </c>
      <c r="B60" s="325" t="s">
        <v>140</v>
      </c>
      <c r="C60" s="121">
        <v>19</v>
      </c>
      <c r="D60" s="121">
        <v>39</v>
      </c>
      <c r="E60" s="121">
        <f t="shared" si="1"/>
        <v>58</v>
      </c>
      <c r="F60" s="133">
        <v>205.26</v>
      </c>
      <c r="G60" s="133">
        <v>205.26</v>
      </c>
      <c r="H60" s="133">
        <v>175.76</v>
      </c>
      <c r="I60" s="168"/>
    </row>
    <row r="61" spans="1:9" ht="26.25" customHeight="1">
      <c r="A61" s="344" t="s">
        <v>333</v>
      </c>
      <c r="B61" s="325" t="s">
        <v>140</v>
      </c>
      <c r="C61" s="121">
        <v>5</v>
      </c>
      <c r="D61" s="121">
        <v>5</v>
      </c>
      <c r="E61" s="121">
        <f t="shared" si="1"/>
        <v>10</v>
      </c>
      <c r="F61" s="133">
        <v>100</v>
      </c>
      <c r="G61" s="133">
        <v>45.45</v>
      </c>
      <c r="H61" s="133">
        <v>30.3</v>
      </c>
      <c r="I61" s="168"/>
    </row>
    <row r="62" spans="1:9" ht="19.5" customHeight="1">
      <c r="A62" s="322" t="s">
        <v>141</v>
      </c>
      <c r="B62" s="325" t="s">
        <v>18</v>
      </c>
      <c r="C62" s="121">
        <v>626211</v>
      </c>
      <c r="D62" s="121">
        <v>494810</v>
      </c>
      <c r="E62" s="121">
        <f t="shared" si="1"/>
        <v>1121021</v>
      </c>
      <c r="F62" s="133">
        <v>79.02</v>
      </c>
      <c r="G62" s="133">
        <v>81.95</v>
      </c>
      <c r="H62" s="133">
        <v>85.83</v>
      </c>
      <c r="I62" s="168"/>
    </row>
    <row r="63" spans="1:9" ht="19.5" customHeight="1">
      <c r="A63" s="322" t="s">
        <v>334</v>
      </c>
      <c r="B63" s="325" t="s">
        <v>18</v>
      </c>
      <c r="C63" s="121">
        <v>295631</v>
      </c>
      <c r="D63" s="121">
        <v>277151</v>
      </c>
      <c r="E63" s="121">
        <f t="shared" si="1"/>
        <v>572782</v>
      </c>
      <c r="F63" s="133">
        <v>93.75</v>
      </c>
      <c r="G63" s="133">
        <v>70.34</v>
      </c>
      <c r="H63" s="133">
        <v>76.22</v>
      </c>
      <c r="I63" s="168"/>
    </row>
    <row r="64" spans="1:9" ht="19.5" customHeight="1">
      <c r="A64" s="322" t="s">
        <v>335</v>
      </c>
      <c r="B64" s="325" t="s">
        <v>18</v>
      </c>
      <c r="C64" s="121">
        <v>21645</v>
      </c>
      <c r="D64" s="121">
        <v>20500</v>
      </c>
      <c r="E64" s="121">
        <f t="shared" si="1"/>
        <v>42145</v>
      </c>
      <c r="F64" s="133">
        <v>94.71</v>
      </c>
      <c r="G64" s="133">
        <v>37.77</v>
      </c>
      <c r="H64" s="133">
        <v>38.74</v>
      </c>
      <c r="I64" s="168"/>
    </row>
    <row r="65" spans="1:9" ht="19.5" customHeight="1">
      <c r="A65" s="322" t="s">
        <v>336</v>
      </c>
      <c r="B65" s="325" t="s">
        <v>18</v>
      </c>
      <c r="C65" s="121">
        <v>4080</v>
      </c>
      <c r="D65" s="121">
        <v>3300</v>
      </c>
      <c r="E65" s="121">
        <f t="shared" si="1"/>
        <v>7380</v>
      </c>
      <c r="F65" s="133">
        <v>80.88</v>
      </c>
      <c r="G65" s="133">
        <v>21.85</v>
      </c>
      <c r="H65" s="133">
        <v>24.7</v>
      </c>
      <c r="I65" s="168"/>
    </row>
    <row r="66" spans="1:9" ht="19.5" customHeight="1">
      <c r="A66" s="322" t="s">
        <v>259</v>
      </c>
      <c r="B66" s="325" t="s">
        <v>260</v>
      </c>
      <c r="C66" s="121">
        <v>7</v>
      </c>
      <c r="D66" s="121">
        <v>5</v>
      </c>
      <c r="E66" s="121">
        <f t="shared" si="1"/>
        <v>12</v>
      </c>
      <c r="F66" s="133">
        <v>71.43</v>
      </c>
      <c r="G66" s="133">
        <v>55.56</v>
      </c>
      <c r="H66" s="133">
        <v>63.16</v>
      </c>
      <c r="I66" s="168"/>
    </row>
    <row r="67" spans="1:9" ht="19.5" customHeight="1">
      <c r="A67" s="322" t="s">
        <v>6</v>
      </c>
      <c r="B67" s="325" t="s">
        <v>337</v>
      </c>
      <c r="C67" s="121">
        <v>192</v>
      </c>
      <c r="D67" s="121">
        <v>167</v>
      </c>
      <c r="E67" s="121">
        <f t="shared" si="1"/>
        <v>359</v>
      </c>
      <c r="F67" s="133">
        <v>86.98</v>
      </c>
      <c r="G67" s="133">
        <v>116.78</v>
      </c>
      <c r="H67" s="133">
        <v>100.56</v>
      </c>
      <c r="I67" s="168"/>
    </row>
    <row r="68" spans="1:9" ht="19.5" customHeight="1">
      <c r="A68" s="322" t="s">
        <v>7</v>
      </c>
      <c r="B68" s="325" t="s">
        <v>337</v>
      </c>
      <c r="C68" s="121">
        <v>151</v>
      </c>
      <c r="D68" s="121">
        <v>172</v>
      </c>
      <c r="E68" s="121">
        <f t="shared" si="1"/>
        <v>323</v>
      </c>
      <c r="F68" s="133">
        <v>113.91</v>
      </c>
      <c r="G68" s="133">
        <v>101.78</v>
      </c>
      <c r="H68" s="133">
        <v>94.17</v>
      </c>
      <c r="I68" s="168"/>
    </row>
    <row r="69" spans="1:9" ht="19.5" customHeight="1">
      <c r="A69" s="322" t="s">
        <v>19</v>
      </c>
      <c r="B69" s="325" t="s">
        <v>338</v>
      </c>
      <c r="C69" s="121">
        <v>2636</v>
      </c>
      <c r="D69" s="121">
        <v>2643</v>
      </c>
      <c r="E69" s="121">
        <f t="shared" si="1"/>
        <v>5279</v>
      </c>
      <c r="F69" s="133">
        <v>100.27</v>
      </c>
      <c r="G69" s="133">
        <v>102.01</v>
      </c>
      <c r="H69" s="133">
        <v>101.21</v>
      </c>
      <c r="I69" s="168"/>
    </row>
    <row r="70" spans="1:9" ht="19.5" customHeight="1">
      <c r="A70" s="111"/>
      <c r="B70" s="110"/>
      <c r="C70" s="110"/>
      <c r="D70" s="110"/>
      <c r="E70" s="110"/>
      <c r="F70" s="110"/>
      <c r="G70" s="110"/>
      <c r="I70" s="168"/>
    </row>
    <row r="71" spans="1:9" ht="19.5" customHeight="1">
      <c r="A71" s="111"/>
      <c r="B71" s="110"/>
      <c r="C71" s="110"/>
      <c r="D71" s="110"/>
      <c r="E71" s="110"/>
      <c r="F71" s="110"/>
      <c r="G71" s="110"/>
      <c r="I71" s="168"/>
    </row>
    <row r="72" spans="1:9" ht="19.5" customHeight="1">
      <c r="A72" s="111"/>
      <c r="B72" s="110"/>
      <c r="C72" s="110"/>
      <c r="D72" s="110"/>
      <c r="E72" s="110"/>
      <c r="F72" s="110"/>
      <c r="G72" s="110"/>
      <c r="I72" s="168"/>
    </row>
    <row r="73" spans="1:9" ht="19.5" customHeight="1">
      <c r="A73" s="111"/>
      <c r="B73" s="110"/>
      <c r="C73" s="110"/>
      <c r="D73" s="110"/>
      <c r="E73" s="110"/>
      <c r="F73" s="110"/>
      <c r="G73" s="110"/>
      <c r="I73" s="168"/>
    </row>
    <row r="74" spans="1:9" ht="19.5" customHeight="1">
      <c r="A74" s="111"/>
      <c r="B74" s="110"/>
      <c r="C74" s="110"/>
      <c r="D74" s="110"/>
      <c r="E74" s="110"/>
      <c r="F74" s="110"/>
      <c r="G74" s="110"/>
      <c r="I74" s="168"/>
    </row>
    <row r="75" spans="1:9" ht="19.5" customHeight="1">
      <c r="A75" s="111"/>
      <c r="B75" s="110"/>
      <c r="C75" s="110"/>
      <c r="D75" s="110"/>
      <c r="E75" s="110"/>
      <c r="F75" s="110"/>
      <c r="G75" s="110"/>
      <c r="I75" s="168"/>
    </row>
    <row r="76" spans="1:9" ht="19.5" customHeight="1">
      <c r="A76" s="111"/>
      <c r="B76" s="110"/>
      <c r="C76" s="110"/>
      <c r="D76" s="110"/>
      <c r="E76" s="110"/>
      <c r="F76" s="110"/>
      <c r="G76" s="110"/>
      <c r="I76" s="168"/>
    </row>
    <row r="77" spans="1:9" ht="19.5" customHeight="1">
      <c r="A77" s="111"/>
      <c r="B77" s="110"/>
      <c r="C77" s="110"/>
      <c r="D77" s="110"/>
      <c r="E77" s="110"/>
      <c r="F77" s="110"/>
      <c r="G77" s="110"/>
      <c r="I77" s="168"/>
    </row>
    <row r="78" spans="1:9" ht="19.5" customHeight="1">
      <c r="A78" s="111"/>
      <c r="B78" s="110"/>
      <c r="C78" s="110"/>
      <c r="D78" s="110"/>
      <c r="E78" s="110"/>
      <c r="F78" s="110"/>
      <c r="G78" s="110"/>
      <c r="I78" s="168"/>
    </row>
    <row r="79" spans="1:9" ht="19.5" customHeight="1">
      <c r="A79" s="111"/>
      <c r="B79" s="110"/>
      <c r="C79" s="110"/>
      <c r="D79" s="110"/>
      <c r="E79" s="110"/>
      <c r="F79" s="110"/>
      <c r="G79" s="110"/>
      <c r="I79" s="168"/>
    </row>
    <row r="80" spans="1:9" ht="19.5" customHeight="1">
      <c r="A80" s="111"/>
      <c r="B80" s="110"/>
      <c r="C80" s="110"/>
      <c r="D80" s="110"/>
      <c r="E80" s="110"/>
      <c r="F80" s="110"/>
      <c r="G80" s="110"/>
      <c r="I80" s="168"/>
    </row>
    <row r="81" spans="1:9" ht="19.5" customHeight="1">
      <c r="A81" s="111"/>
      <c r="B81" s="110"/>
      <c r="C81" s="110"/>
      <c r="D81" s="110"/>
      <c r="E81" s="110"/>
      <c r="F81" s="110"/>
      <c r="G81" s="110"/>
      <c r="I81" s="168"/>
    </row>
    <row r="82" spans="1:9" ht="19.5" customHeight="1">
      <c r="A82" s="111"/>
      <c r="B82" s="110"/>
      <c r="C82" s="110"/>
      <c r="D82" s="110"/>
      <c r="E82" s="110"/>
      <c r="F82" s="110"/>
      <c r="G82" s="110"/>
      <c r="I82" s="168"/>
    </row>
    <row r="83" spans="1:9" ht="19.5" customHeight="1">
      <c r="A83" s="111"/>
      <c r="B83" s="110"/>
      <c r="C83" s="110"/>
      <c r="D83" s="110"/>
      <c r="E83" s="110"/>
      <c r="F83" s="110"/>
      <c r="G83" s="110"/>
      <c r="I83" s="168"/>
    </row>
    <row r="84" spans="1:9" ht="19.5" customHeight="1">
      <c r="A84" s="111"/>
      <c r="B84" s="110"/>
      <c r="C84" s="110"/>
      <c r="D84" s="110"/>
      <c r="E84" s="110"/>
      <c r="F84" s="110"/>
      <c r="G84" s="110"/>
      <c r="I84" s="168"/>
    </row>
    <row r="85" spans="1:9" ht="19.5" customHeight="1">
      <c r="A85" s="111"/>
      <c r="B85" s="110"/>
      <c r="C85" s="110"/>
      <c r="D85" s="110"/>
      <c r="E85" s="110"/>
      <c r="F85" s="110"/>
      <c r="G85" s="110"/>
      <c r="I85" s="168"/>
    </row>
    <row r="86" spans="1:9" ht="19.5" customHeight="1">
      <c r="A86" s="111"/>
      <c r="B86" s="110"/>
      <c r="C86" s="110"/>
      <c r="D86" s="110"/>
      <c r="E86" s="110"/>
      <c r="F86" s="110"/>
      <c r="G86" s="110"/>
      <c r="I86" s="168"/>
    </row>
    <row r="87" spans="1:9" ht="19.5" customHeight="1">
      <c r="A87" s="111"/>
      <c r="B87" s="110"/>
      <c r="C87" s="110"/>
      <c r="D87" s="110"/>
      <c r="E87" s="110"/>
      <c r="F87" s="110"/>
      <c r="G87" s="110"/>
      <c r="I87" s="168"/>
    </row>
    <row r="88" spans="1:9" ht="19.5" customHeight="1">
      <c r="A88" s="111"/>
      <c r="B88" s="110"/>
      <c r="C88" s="110"/>
      <c r="D88" s="110"/>
      <c r="E88" s="110"/>
      <c r="F88" s="110"/>
      <c r="G88" s="110"/>
      <c r="I88" s="168"/>
    </row>
    <row r="89" spans="1:9" ht="19.5" customHeight="1">
      <c r="A89" s="111"/>
      <c r="B89" s="110"/>
      <c r="C89" s="110"/>
      <c r="D89" s="110"/>
      <c r="E89" s="110"/>
      <c r="F89" s="110"/>
      <c r="G89" s="110"/>
      <c r="I89" s="168"/>
    </row>
    <row r="90" spans="1:9" ht="19.5" customHeight="1">
      <c r="A90" s="111"/>
      <c r="B90" s="110"/>
      <c r="C90" s="110"/>
      <c r="D90" s="110"/>
      <c r="E90" s="110"/>
      <c r="F90" s="110"/>
      <c r="G90" s="110"/>
      <c r="I90" s="168"/>
    </row>
    <row r="91" spans="1:9" ht="19.5" customHeight="1">
      <c r="A91" s="111"/>
      <c r="B91" s="110"/>
      <c r="C91" s="110"/>
      <c r="D91" s="110"/>
      <c r="E91" s="110"/>
      <c r="F91" s="110"/>
      <c r="G91" s="110"/>
      <c r="I91" s="168"/>
    </row>
    <row r="92" spans="1:9" ht="19.5" customHeight="1">
      <c r="A92" s="111"/>
      <c r="B92" s="110"/>
      <c r="C92" s="110"/>
      <c r="D92" s="110"/>
      <c r="E92" s="110"/>
      <c r="F92" s="110"/>
      <c r="G92" s="110"/>
      <c r="I92" s="168"/>
    </row>
    <row r="93" spans="1:9" ht="19.5" customHeight="1">
      <c r="A93" s="111"/>
      <c r="B93" s="110"/>
      <c r="C93" s="110"/>
      <c r="D93" s="110"/>
      <c r="E93" s="110"/>
      <c r="F93" s="110"/>
      <c r="G93" s="110"/>
      <c r="I93" s="168"/>
    </row>
    <row r="94" spans="1:9" ht="19.5" customHeight="1">
      <c r="A94" s="111"/>
      <c r="B94" s="110"/>
      <c r="C94" s="110"/>
      <c r="D94" s="110"/>
      <c r="E94" s="110"/>
      <c r="F94" s="110"/>
      <c r="G94" s="110"/>
      <c r="I94" s="168"/>
    </row>
    <row r="95" spans="1:9" ht="15.75">
      <c r="A95" s="111"/>
      <c r="B95" s="110"/>
      <c r="C95" s="110"/>
      <c r="D95" s="110"/>
      <c r="E95" s="110"/>
      <c r="F95" s="110"/>
      <c r="G95" s="110"/>
      <c r="I95" s="168"/>
    </row>
    <row r="96" spans="1:9" ht="15.75">
      <c r="A96" s="111"/>
      <c r="B96" s="110"/>
      <c r="C96" s="110"/>
      <c r="D96" s="110"/>
      <c r="E96" s="110"/>
      <c r="F96" s="110"/>
      <c r="G96" s="110"/>
      <c r="I96" s="168"/>
    </row>
    <row r="97" spans="1:9" ht="15.75">
      <c r="A97" s="111"/>
      <c r="B97" s="110"/>
      <c r="C97" s="110"/>
      <c r="D97" s="110"/>
      <c r="E97" s="110"/>
      <c r="F97" s="110"/>
      <c r="G97" s="110"/>
      <c r="I97" s="168"/>
    </row>
    <row r="98" spans="1:9" ht="15.75">
      <c r="A98" s="111"/>
      <c r="B98" s="110"/>
      <c r="C98" s="110"/>
      <c r="D98" s="110"/>
      <c r="E98" s="110"/>
      <c r="F98" s="110"/>
      <c r="G98" s="110"/>
      <c r="I98" s="168"/>
    </row>
    <row r="99" spans="1:9" ht="15.75">
      <c r="A99" s="111"/>
      <c r="B99" s="110"/>
      <c r="C99" s="110"/>
      <c r="D99" s="110"/>
      <c r="E99" s="110"/>
      <c r="F99" s="110"/>
      <c r="G99" s="110"/>
      <c r="I99" s="168"/>
    </row>
    <row r="100" spans="1:9" ht="15.75">
      <c r="A100" s="111"/>
      <c r="B100" s="110"/>
      <c r="C100" s="110"/>
      <c r="D100" s="110"/>
      <c r="E100" s="110"/>
      <c r="F100" s="110"/>
      <c r="G100" s="110"/>
      <c r="I100" s="168"/>
    </row>
    <row r="101" spans="1:9" ht="15.75">
      <c r="A101" s="111"/>
      <c r="B101" s="110"/>
      <c r="C101" s="110"/>
      <c r="D101" s="110"/>
      <c r="E101" s="110"/>
      <c r="F101" s="110"/>
      <c r="G101" s="110"/>
      <c r="I101" s="168"/>
    </row>
    <row r="102" spans="1:9" ht="15.75">
      <c r="A102" s="111"/>
      <c r="B102" s="110"/>
      <c r="C102" s="110"/>
      <c r="D102" s="110"/>
      <c r="E102" s="110"/>
      <c r="F102" s="110"/>
      <c r="G102" s="110"/>
      <c r="I102" s="168"/>
    </row>
    <row r="103" spans="1:9" ht="15.75">
      <c r="A103" s="111"/>
      <c r="B103" s="110"/>
      <c r="C103" s="110"/>
      <c r="D103" s="110"/>
      <c r="E103" s="110"/>
      <c r="F103" s="110"/>
      <c r="G103" s="110"/>
      <c r="I103" s="168"/>
    </row>
    <row r="104" spans="1:9" ht="15.75">
      <c r="A104" s="111"/>
      <c r="B104" s="110"/>
      <c r="C104" s="110"/>
      <c r="D104" s="110"/>
      <c r="E104" s="110"/>
      <c r="F104" s="110"/>
      <c r="G104" s="110"/>
      <c r="I104" s="168"/>
    </row>
    <row r="105" spans="1:9" ht="15.75">
      <c r="A105" s="111"/>
      <c r="B105" s="110"/>
      <c r="C105" s="110"/>
      <c r="D105" s="110"/>
      <c r="E105" s="110"/>
      <c r="F105" s="110"/>
      <c r="G105" s="110"/>
      <c r="I105" s="168"/>
    </row>
    <row r="106" spans="1:9" ht="15.75">
      <c r="A106" s="111"/>
      <c r="B106" s="110"/>
      <c r="C106" s="110"/>
      <c r="D106" s="110"/>
      <c r="E106" s="110"/>
      <c r="F106" s="110"/>
      <c r="G106" s="110"/>
      <c r="I106" s="168"/>
    </row>
    <row r="107" spans="1:9" ht="15.75">
      <c r="A107" s="111"/>
      <c r="B107" s="110"/>
      <c r="C107" s="110"/>
      <c r="D107" s="110"/>
      <c r="E107" s="110"/>
      <c r="F107" s="110"/>
      <c r="G107" s="110"/>
      <c r="I107" s="168"/>
    </row>
    <row r="108" spans="1:9" ht="15.75">
      <c r="A108" s="111"/>
      <c r="B108" s="110"/>
      <c r="C108" s="110"/>
      <c r="D108" s="110"/>
      <c r="E108" s="110"/>
      <c r="F108" s="110"/>
      <c r="G108" s="110"/>
      <c r="I108" s="168"/>
    </row>
    <row r="109" spans="1:9" ht="15.75">
      <c r="A109" s="111"/>
      <c r="B109" s="110"/>
      <c r="C109" s="110"/>
      <c r="D109" s="110"/>
      <c r="E109" s="110"/>
      <c r="F109" s="110"/>
      <c r="G109" s="110"/>
      <c r="I109" s="168"/>
    </row>
    <row r="110" spans="1:9" ht="15.75">
      <c r="A110" s="111"/>
      <c r="B110" s="110"/>
      <c r="C110" s="110"/>
      <c r="D110" s="110"/>
      <c r="E110" s="110"/>
      <c r="F110" s="110"/>
      <c r="G110" s="110"/>
      <c r="I110" s="168"/>
    </row>
    <row r="111" spans="1:9" ht="15.75">
      <c r="A111" s="111"/>
      <c r="B111" s="110"/>
      <c r="C111" s="110"/>
      <c r="D111" s="110"/>
      <c r="E111" s="110"/>
      <c r="F111" s="110"/>
      <c r="G111" s="110"/>
      <c r="I111" s="168"/>
    </row>
    <row r="112" spans="1:9" ht="15.75">
      <c r="A112" s="111"/>
      <c r="B112" s="110"/>
      <c r="C112" s="110"/>
      <c r="D112" s="110"/>
      <c r="E112" s="110"/>
      <c r="F112" s="110"/>
      <c r="G112" s="110"/>
      <c r="I112" s="168"/>
    </row>
    <row r="113" spans="1:9" ht="15.75">
      <c r="A113" s="111"/>
      <c r="B113" s="110"/>
      <c r="C113" s="110"/>
      <c r="D113" s="110"/>
      <c r="E113" s="110"/>
      <c r="F113" s="110"/>
      <c r="G113" s="110"/>
      <c r="I113" s="168"/>
    </row>
    <row r="114" spans="1:9" ht="15.75">
      <c r="A114" s="111"/>
      <c r="B114" s="110"/>
      <c r="C114" s="110"/>
      <c r="D114" s="110"/>
      <c r="E114" s="110"/>
      <c r="F114" s="110"/>
      <c r="G114" s="110"/>
      <c r="I114" s="168"/>
    </row>
    <row r="115" spans="1:9" ht="15.75">
      <c r="A115" s="111"/>
      <c r="B115" s="110"/>
      <c r="C115" s="110"/>
      <c r="D115" s="110"/>
      <c r="E115" s="110"/>
      <c r="F115" s="110"/>
      <c r="G115" s="110"/>
      <c r="I115" s="168"/>
    </row>
    <row r="116" spans="1:9" ht="15.75">
      <c r="A116" s="111"/>
      <c r="B116" s="110"/>
      <c r="C116" s="110"/>
      <c r="D116" s="110"/>
      <c r="E116" s="110"/>
      <c r="F116" s="110"/>
      <c r="G116" s="110"/>
      <c r="I116" s="168"/>
    </row>
    <row r="117" spans="1:9" ht="15.75">
      <c r="A117" s="111"/>
      <c r="B117" s="110"/>
      <c r="C117" s="110"/>
      <c r="D117" s="110"/>
      <c r="E117" s="110"/>
      <c r="F117" s="110"/>
      <c r="G117" s="110"/>
      <c r="I117" s="168"/>
    </row>
    <row r="118" spans="1:9" ht="15.75">
      <c r="A118" s="111"/>
      <c r="B118" s="110"/>
      <c r="C118" s="110"/>
      <c r="D118" s="110"/>
      <c r="E118" s="110"/>
      <c r="F118" s="110"/>
      <c r="G118" s="110"/>
      <c r="I118" s="168"/>
    </row>
    <row r="119" spans="1:9" ht="15.75">
      <c r="A119" s="111"/>
      <c r="B119" s="110"/>
      <c r="C119" s="110"/>
      <c r="D119" s="110"/>
      <c r="E119" s="110"/>
      <c r="F119" s="110"/>
      <c r="G119" s="110"/>
      <c r="I119" s="168"/>
    </row>
    <row r="120" spans="1:9" ht="15.75">
      <c r="A120" s="111"/>
      <c r="B120" s="110"/>
      <c r="C120" s="110"/>
      <c r="D120" s="110"/>
      <c r="E120" s="110"/>
      <c r="F120" s="110"/>
      <c r="G120" s="110"/>
      <c r="I120" s="168"/>
    </row>
    <row r="121" spans="1:9" ht="15.75">
      <c r="A121" s="111"/>
      <c r="B121" s="110"/>
      <c r="C121" s="110"/>
      <c r="D121" s="110"/>
      <c r="E121" s="110"/>
      <c r="F121" s="110"/>
      <c r="G121" s="110"/>
      <c r="I121" s="168"/>
    </row>
    <row r="122" spans="1:9" ht="15.75">
      <c r="A122" s="111"/>
      <c r="B122" s="110"/>
      <c r="C122" s="110"/>
      <c r="D122" s="110"/>
      <c r="E122" s="110"/>
      <c r="F122" s="110"/>
      <c r="G122" s="110"/>
      <c r="I122" s="168"/>
    </row>
    <row r="123" spans="1:9" ht="15.75">
      <c r="A123" s="111"/>
      <c r="B123" s="110"/>
      <c r="C123" s="110"/>
      <c r="D123" s="110"/>
      <c r="E123" s="110"/>
      <c r="F123" s="110"/>
      <c r="G123" s="110"/>
      <c r="I123" s="168"/>
    </row>
    <row r="124" spans="1:9" ht="15.75">
      <c r="A124" s="111"/>
      <c r="B124" s="110"/>
      <c r="C124" s="110"/>
      <c r="D124" s="110"/>
      <c r="E124" s="110"/>
      <c r="F124" s="110"/>
      <c r="G124" s="110"/>
      <c r="I124" s="168"/>
    </row>
    <row r="125" spans="1:9" ht="15.75">
      <c r="A125" s="111"/>
      <c r="B125" s="110"/>
      <c r="C125" s="110"/>
      <c r="D125" s="110"/>
      <c r="E125" s="110"/>
      <c r="F125" s="110"/>
      <c r="G125" s="110"/>
      <c r="I125" s="168"/>
    </row>
    <row r="126" spans="1:9" ht="15.75">
      <c r="A126" s="111"/>
      <c r="B126" s="110"/>
      <c r="C126" s="110"/>
      <c r="D126" s="110"/>
      <c r="E126" s="110"/>
      <c r="F126" s="110"/>
      <c r="G126" s="110"/>
      <c r="I126" s="168"/>
    </row>
    <row r="127" spans="1:9" ht="15.75">
      <c r="A127" s="111"/>
      <c r="B127" s="110"/>
      <c r="C127" s="110"/>
      <c r="D127" s="110"/>
      <c r="E127" s="110"/>
      <c r="F127" s="110"/>
      <c r="G127" s="110"/>
      <c r="I127" s="168"/>
    </row>
    <row r="128" spans="1:9" ht="15.75">
      <c r="A128" s="111"/>
      <c r="B128" s="110"/>
      <c r="C128" s="110"/>
      <c r="D128" s="110"/>
      <c r="E128" s="110"/>
      <c r="F128" s="110"/>
      <c r="G128" s="110"/>
      <c r="I128" s="168"/>
    </row>
    <row r="129" spans="1:9" ht="15.75">
      <c r="A129" s="111"/>
      <c r="B129" s="110"/>
      <c r="C129" s="110"/>
      <c r="D129" s="110"/>
      <c r="E129" s="110"/>
      <c r="F129" s="110"/>
      <c r="G129" s="110"/>
      <c r="I129" s="168"/>
    </row>
    <row r="130" spans="1:9" ht="15.75">
      <c r="A130" s="111"/>
      <c r="B130" s="110"/>
      <c r="C130" s="110"/>
      <c r="D130" s="110"/>
      <c r="E130" s="110"/>
      <c r="F130" s="110"/>
      <c r="G130" s="110"/>
      <c r="I130" s="168"/>
    </row>
    <row r="131" spans="1:9" ht="15.75">
      <c r="A131" s="111"/>
      <c r="B131" s="110"/>
      <c r="C131" s="110"/>
      <c r="D131" s="110"/>
      <c r="E131" s="110"/>
      <c r="F131" s="110"/>
      <c r="G131" s="110"/>
      <c r="I131" s="168"/>
    </row>
    <row r="132" spans="1:9" ht="15.75">
      <c r="A132" s="111"/>
      <c r="B132" s="110"/>
      <c r="C132" s="110"/>
      <c r="D132" s="110"/>
      <c r="E132" s="110"/>
      <c r="F132" s="110"/>
      <c r="G132" s="110"/>
      <c r="I132" s="168"/>
    </row>
    <row r="133" spans="1:9" ht="15.75">
      <c r="A133" s="111"/>
      <c r="B133" s="110"/>
      <c r="C133" s="110"/>
      <c r="D133" s="110"/>
      <c r="E133" s="110"/>
      <c r="F133" s="110"/>
      <c r="G133" s="110"/>
      <c r="I133" s="168"/>
    </row>
    <row r="134" spans="1:9" ht="15.75">
      <c r="A134" s="111"/>
      <c r="B134" s="110"/>
      <c r="C134" s="110"/>
      <c r="D134" s="110"/>
      <c r="E134" s="110"/>
      <c r="F134" s="110"/>
      <c r="G134" s="110"/>
      <c r="I134" s="168"/>
    </row>
    <row r="135" spans="1:9" ht="15.75">
      <c r="A135" s="111"/>
      <c r="B135" s="110"/>
      <c r="C135" s="110"/>
      <c r="D135" s="110"/>
      <c r="E135" s="110"/>
      <c r="F135" s="110"/>
      <c r="G135" s="110"/>
      <c r="I135" s="168"/>
    </row>
    <row r="136" spans="1:9" ht="15.75">
      <c r="A136" s="111"/>
      <c r="B136" s="110"/>
      <c r="C136" s="110"/>
      <c r="D136" s="110"/>
      <c r="E136" s="110"/>
      <c r="F136" s="110"/>
      <c r="G136" s="110"/>
      <c r="I136" s="168"/>
    </row>
    <row r="137" spans="1:9" ht="15.75">
      <c r="A137" s="111"/>
      <c r="B137" s="110"/>
      <c r="C137" s="110"/>
      <c r="D137" s="110"/>
      <c r="E137" s="110"/>
      <c r="F137" s="110"/>
      <c r="G137" s="110"/>
      <c r="I137" s="168"/>
    </row>
    <row r="138" spans="1:9" ht="15.75">
      <c r="A138" s="111"/>
      <c r="B138" s="110"/>
      <c r="C138" s="110"/>
      <c r="D138" s="110"/>
      <c r="E138" s="110"/>
      <c r="F138" s="110"/>
      <c r="G138" s="110"/>
      <c r="I138" s="168"/>
    </row>
    <row r="139" spans="1:9" ht="15.75">
      <c r="A139" s="111"/>
      <c r="B139" s="110"/>
      <c r="C139" s="110"/>
      <c r="D139" s="110"/>
      <c r="E139" s="110"/>
      <c r="F139" s="110"/>
      <c r="G139" s="110"/>
      <c r="I139" s="168"/>
    </row>
    <row r="140" spans="1:9" ht="15.75">
      <c r="A140" s="111"/>
      <c r="B140" s="110"/>
      <c r="C140" s="110"/>
      <c r="D140" s="110"/>
      <c r="E140" s="110"/>
      <c r="F140" s="110"/>
      <c r="G140" s="110"/>
      <c r="I140" s="168"/>
    </row>
    <row r="141" spans="1:9" ht="15.75">
      <c r="A141" s="111"/>
      <c r="B141" s="110"/>
      <c r="C141" s="110"/>
      <c r="D141" s="110"/>
      <c r="E141" s="110"/>
      <c r="F141" s="110"/>
      <c r="G141" s="110"/>
      <c r="I141" s="168"/>
    </row>
    <row r="142" spans="1:9" ht="15.75">
      <c r="A142" s="111"/>
      <c r="B142" s="110"/>
      <c r="C142" s="110"/>
      <c r="D142" s="110"/>
      <c r="E142" s="110"/>
      <c r="F142" s="110"/>
      <c r="G142" s="110"/>
      <c r="I142" s="168"/>
    </row>
    <row r="143" spans="1:9" ht="15.75">
      <c r="A143" s="111"/>
      <c r="B143" s="110"/>
      <c r="C143" s="110"/>
      <c r="D143" s="110"/>
      <c r="E143" s="110"/>
      <c r="F143" s="110"/>
      <c r="G143" s="110"/>
      <c r="I143" s="168"/>
    </row>
    <row r="144" spans="1:9" ht="15.75">
      <c r="A144" s="111"/>
      <c r="B144" s="110"/>
      <c r="C144" s="110"/>
      <c r="D144" s="110"/>
      <c r="E144" s="110"/>
      <c r="F144" s="110"/>
      <c r="G144" s="110"/>
      <c r="I144" s="168"/>
    </row>
    <row r="145" spans="1:9" ht="15.75">
      <c r="A145" s="111"/>
      <c r="B145" s="110"/>
      <c r="C145" s="110"/>
      <c r="D145" s="110"/>
      <c r="E145" s="110"/>
      <c r="F145" s="110"/>
      <c r="G145" s="110"/>
      <c r="I145" s="168"/>
    </row>
    <row r="146" spans="1:9" ht="15.75">
      <c r="A146" s="111"/>
      <c r="B146" s="110"/>
      <c r="C146" s="110"/>
      <c r="D146" s="110"/>
      <c r="E146" s="110"/>
      <c r="F146" s="110"/>
      <c r="G146" s="110"/>
      <c r="I146" s="168"/>
    </row>
    <row r="147" spans="1:9" ht="15.75">
      <c r="A147" s="111"/>
      <c r="B147" s="110"/>
      <c r="C147" s="110"/>
      <c r="D147" s="110"/>
      <c r="E147" s="110"/>
      <c r="F147" s="110"/>
      <c r="G147" s="110"/>
      <c r="I147" s="168"/>
    </row>
    <row r="148" spans="1:9" ht="15.75">
      <c r="A148" s="111"/>
      <c r="B148" s="110"/>
      <c r="C148" s="110"/>
      <c r="D148" s="110"/>
      <c r="E148" s="110"/>
      <c r="F148" s="110"/>
      <c r="G148" s="110"/>
      <c r="I148" s="168"/>
    </row>
    <row r="149" spans="1:9" ht="15.75">
      <c r="A149" s="111"/>
      <c r="B149" s="110"/>
      <c r="C149" s="110"/>
      <c r="D149" s="110"/>
      <c r="E149" s="110"/>
      <c r="F149" s="110"/>
      <c r="G149" s="110"/>
      <c r="I149" s="168"/>
    </row>
    <row r="150" spans="1:9" ht="15.75">
      <c r="A150" s="111"/>
      <c r="B150" s="110"/>
      <c r="C150" s="110"/>
      <c r="D150" s="110"/>
      <c r="E150" s="110"/>
      <c r="F150" s="110"/>
      <c r="G150" s="110"/>
      <c r="I150" s="168"/>
    </row>
    <row r="151" spans="1:9" ht="15.75">
      <c r="A151" s="111"/>
      <c r="B151" s="110"/>
      <c r="C151" s="110"/>
      <c r="D151" s="110"/>
      <c r="E151" s="110"/>
      <c r="F151" s="110"/>
      <c r="G151" s="110"/>
      <c r="I151" s="168"/>
    </row>
    <row r="152" spans="1:7" ht="15.75">
      <c r="A152" s="111"/>
      <c r="B152" s="110"/>
      <c r="C152" s="110"/>
      <c r="D152" s="110"/>
      <c r="E152" s="110"/>
      <c r="F152" s="110"/>
      <c r="G152" s="110"/>
    </row>
    <row r="153" spans="1:7" ht="15.75">
      <c r="A153" s="111"/>
      <c r="B153" s="110"/>
      <c r="C153" s="110"/>
      <c r="D153" s="110"/>
      <c r="E153" s="110"/>
      <c r="F153" s="110"/>
      <c r="G153" s="110"/>
    </row>
    <row r="154" spans="1:7" ht="15.75">
      <c r="A154" s="111"/>
      <c r="B154" s="110"/>
      <c r="C154" s="110"/>
      <c r="D154" s="110"/>
      <c r="E154" s="110"/>
      <c r="F154" s="110"/>
      <c r="G154" s="110"/>
    </row>
    <row r="155" spans="1:7" ht="15.75">
      <c r="A155" s="111"/>
      <c r="B155" s="110"/>
      <c r="C155" s="110"/>
      <c r="D155" s="110"/>
      <c r="E155" s="110"/>
      <c r="F155" s="110"/>
      <c r="G155" s="110"/>
    </row>
    <row r="156" spans="1:7" ht="15.75">
      <c r="A156" s="111"/>
      <c r="B156" s="110"/>
      <c r="C156" s="110"/>
      <c r="D156" s="110"/>
      <c r="E156" s="110"/>
      <c r="F156" s="110"/>
      <c r="G156" s="110"/>
    </row>
    <row r="157" spans="1:7" ht="15.75">
      <c r="A157" s="111"/>
      <c r="B157" s="110"/>
      <c r="C157" s="110"/>
      <c r="D157" s="110"/>
      <c r="E157" s="110"/>
      <c r="F157" s="110"/>
      <c r="G157" s="110"/>
    </row>
    <row r="158" spans="1:7" ht="15.75">
      <c r="A158" s="111"/>
      <c r="B158" s="110"/>
      <c r="C158" s="110"/>
      <c r="D158" s="110"/>
      <c r="E158" s="110"/>
      <c r="F158" s="110"/>
      <c r="G158" s="110"/>
    </row>
  </sheetData>
  <sheetProtection/>
  <mergeCells count="10">
    <mergeCell ref="F44:G44"/>
    <mergeCell ref="F45:G45"/>
    <mergeCell ref="A44:A47"/>
    <mergeCell ref="B44:B47"/>
    <mergeCell ref="A1:G1"/>
    <mergeCell ref="A3:A6"/>
    <mergeCell ref="B3:B6"/>
    <mergeCell ref="A42:G42"/>
    <mergeCell ref="F3:G3"/>
    <mergeCell ref="F4:G4"/>
  </mergeCells>
  <printOptions horizontalCentered="1"/>
  <pageMargins left="0.1968503937007874" right="0" top="0.4330708661417323" bottom="0.2362204724409449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F4" sqref="F4:H37"/>
    </sheetView>
  </sheetViews>
  <sheetFormatPr defaultColWidth="9.140625" defaultRowHeight="12.75"/>
  <cols>
    <col min="1" max="1" width="58.140625" style="117" customWidth="1"/>
    <col min="2" max="4" width="12.140625" style="117" customWidth="1"/>
    <col min="5" max="16384" width="9.140625" style="117" customWidth="1"/>
  </cols>
  <sheetData>
    <row r="1" spans="1:3" ht="41.25" customHeight="1">
      <c r="A1" s="363" t="s">
        <v>297</v>
      </c>
      <c r="B1" s="363"/>
      <c r="C1" s="363"/>
    </row>
    <row r="2" spans="1:4" ht="19.5" customHeight="1" thickBot="1">
      <c r="A2" s="176"/>
      <c r="B2" s="176"/>
      <c r="C2" s="177"/>
      <c r="D2" s="285" t="s">
        <v>29</v>
      </c>
    </row>
    <row r="3" spans="1:4" ht="87" customHeight="1">
      <c r="A3" s="178"/>
      <c r="B3" s="174" t="s">
        <v>298</v>
      </c>
      <c r="C3" s="174" t="s">
        <v>299</v>
      </c>
      <c r="D3" s="264" t="s">
        <v>300</v>
      </c>
    </row>
    <row r="4" spans="1:8" ht="18" customHeight="1">
      <c r="A4" s="326" t="s">
        <v>340</v>
      </c>
      <c r="B4" s="179">
        <v>99.37</v>
      </c>
      <c r="C4" s="179">
        <v>90.81</v>
      </c>
      <c r="D4" s="179">
        <v>90.78</v>
      </c>
      <c r="F4" s="351"/>
      <c r="G4" s="351"/>
      <c r="H4" s="351"/>
    </row>
    <row r="5" spans="1:8" s="118" customFormat="1" ht="18" customHeight="1">
      <c r="A5" s="118" t="s">
        <v>341</v>
      </c>
      <c r="B5" s="129"/>
      <c r="C5" s="129"/>
      <c r="D5" s="129"/>
      <c r="F5" s="351"/>
      <c r="G5" s="351"/>
      <c r="H5" s="351"/>
    </row>
    <row r="6" spans="1:8" ht="18" customHeight="1">
      <c r="A6" s="327" t="s">
        <v>169</v>
      </c>
      <c r="B6" s="180">
        <v>98.83</v>
      </c>
      <c r="C6" s="180">
        <v>87.61</v>
      </c>
      <c r="D6" s="180">
        <v>75.91</v>
      </c>
      <c r="F6" s="351"/>
      <c r="G6" s="351"/>
      <c r="H6" s="351"/>
    </row>
    <row r="7" spans="1:8" ht="18" customHeight="1">
      <c r="A7" s="327" t="s">
        <v>152</v>
      </c>
      <c r="B7" s="180">
        <v>99.34</v>
      </c>
      <c r="C7" s="180">
        <v>90.37</v>
      </c>
      <c r="D7" s="180">
        <v>90.57</v>
      </c>
      <c r="F7" s="351"/>
      <c r="G7" s="351"/>
      <c r="H7" s="351"/>
    </row>
    <row r="8" spans="1:8" ht="30" customHeight="1">
      <c r="A8" s="328" t="s">
        <v>342</v>
      </c>
      <c r="B8" s="180">
        <v>100</v>
      </c>
      <c r="C8" s="180">
        <v>101.49</v>
      </c>
      <c r="D8" s="180">
        <v>101.49</v>
      </c>
      <c r="F8" s="351"/>
      <c r="G8" s="351"/>
      <c r="H8" s="351"/>
    </row>
    <row r="9" spans="1:8" ht="18" customHeight="1">
      <c r="A9" s="327" t="s">
        <v>343</v>
      </c>
      <c r="B9" s="180">
        <v>99.9</v>
      </c>
      <c r="C9" s="180">
        <v>96.17</v>
      </c>
      <c r="D9" s="180">
        <v>96.22</v>
      </c>
      <c r="F9" s="351"/>
      <c r="G9" s="351"/>
      <c r="H9" s="351"/>
    </row>
    <row r="10" spans="1:8" s="119" customFormat="1" ht="18" customHeight="1">
      <c r="A10" s="118" t="s">
        <v>344</v>
      </c>
      <c r="B10" s="180"/>
      <c r="C10" s="180"/>
      <c r="D10" s="180"/>
      <c r="F10" s="351"/>
      <c r="G10" s="351"/>
      <c r="H10" s="351"/>
    </row>
    <row r="11" spans="1:8" s="119" customFormat="1" ht="18" customHeight="1">
      <c r="A11" s="328" t="s">
        <v>170</v>
      </c>
      <c r="B11" s="180">
        <v>100</v>
      </c>
      <c r="C11" s="180">
        <v>77.73</v>
      </c>
      <c r="D11" s="180">
        <v>60.36</v>
      </c>
      <c r="F11" s="351"/>
      <c r="G11" s="351"/>
      <c r="H11" s="351"/>
    </row>
    <row r="12" spans="1:8" s="119" customFormat="1" ht="18" customHeight="1">
      <c r="A12" s="328" t="s">
        <v>171</v>
      </c>
      <c r="B12" s="180">
        <v>98.18</v>
      </c>
      <c r="C12" s="180">
        <v>94.46</v>
      </c>
      <c r="D12" s="180">
        <v>88.86</v>
      </c>
      <c r="F12" s="351"/>
      <c r="G12" s="351"/>
      <c r="H12" s="351"/>
    </row>
    <row r="13" spans="1:8" s="119" customFormat="1" ht="18" customHeight="1">
      <c r="A13" s="328" t="s">
        <v>153</v>
      </c>
      <c r="B13" s="180">
        <v>100.24</v>
      </c>
      <c r="C13" s="180">
        <v>103.96</v>
      </c>
      <c r="D13" s="180">
        <v>97.51</v>
      </c>
      <c r="F13" s="351"/>
      <c r="G13" s="351"/>
      <c r="H13" s="351"/>
    </row>
    <row r="14" spans="1:8" s="119" customFormat="1" ht="18" customHeight="1">
      <c r="A14" s="328" t="s">
        <v>154</v>
      </c>
      <c r="B14" s="180">
        <v>100</v>
      </c>
      <c r="C14" s="180">
        <v>103.88</v>
      </c>
      <c r="D14" s="180">
        <v>103.74</v>
      </c>
      <c r="F14" s="351"/>
      <c r="G14" s="351"/>
      <c r="H14" s="351"/>
    </row>
    <row r="15" spans="1:8" s="119" customFormat="1" ht="18" customHeight="1">
      <c r="A15" s="328" t="s">
        <v>155</v>
      </c>
      <c r="B15" s="180">
        <v>107.98</v>
      </c>
      <c r="C15" s="180">
        <v>86.1</v>
      </c>
      <c r="D15" s="180">
        <v>89.75</v>
      </c>
      <c r="F15" s="351"/>
      <c r="G15" s="351"/>
      <c r="H15" s="351"/>
    </row>
    <row r="16" spans="1:8" s="119" customFormat="1" ht="18" customHeight="1">
      <c r="A16" s="328" t="s">
        <v>156</v>
      </c>
      <c r="B16" s="180">
        <v>102.72</v>
      </c>
      <c r="C16" s="180">
        <v>109.69</v>
      </c>
      <c r="D16" s="180">
        <v>108.15</v>
      </c>
      <c r="F16" s="351"/>
      <c r="G16" s="351"/>
      <c r="H16" s="351"/>
    </row>
    <row r="17" spans="1:8" s="119" customFormat="1" ht="18" customHeight="1">
      <c r="A17" s="328" t="s">
        <v>157</v>
      </c>
      <c r="B17" s="180">
        <v>98</v>
      </c>
      <c r="C17" s="180">
        <v>113.18</v>
      </c>
      <c r="D17" s="180">
        <v>113.47</v>
      </c>
      <c r="F17" s="351"/>
      <c r="G17" s="351"/>
      <c r="H17" s="351"/>
    </row>
    <row r="18" spans="1:8" s="119" customFormat="1" ht="30" customHeight="1">
      <c r="A18" s="328" t="s">
        <v>345</v>
      </c>
      <c r="B18" s="180">
        <v>101.15</v>
      </c>
      <c r="C18" s="180">
        <v>104.38</v>
      </c>
      <c r="D18" s="180">
        <v>103.73</v>
      </c>
      <c r="F18" s="351"/>
      <c r="G18" s="351"/>
      <c r="H18" s="351"/>
    </row>
    <row r="19" spans="1:8" s="119" customFormat="1" ht="18" customHeight="1">
      <c r="A19" s="328" t="s">
        <v>158</v>
      </c>
      <c r="B19" s="180">
        <v>100.33</v>
      </c>
      <c r="C19" s="180">
        <v>96.47</v>
      </c>
      <c r="D19" s="180">
        <v>87.35</v>
      </c>
      <c r="F19" s="351"/>
      <c r="G19" s="351"/>
      <c r="H19" s="351"/>
    </row>
    <row r="20" spans="1:8" s="119" customFormat="1" ht="18" customHeight="1">
      <c r="A20" s="328" t="s">
        <v>159</v>
      </c>
      <c r="B20" s="180">
        <v>100.91</v>
      </c>
      <c r="C20" s="180">
        <v>111.71</v>
      </c>
      <c r="D20" s="180">
        <v>107.61</v>
      </c>
      <c r="F20" s="351"/>
      <c r="G20" s="351"/>
      <c r="H20" s="351"/>
    </row>
    <row r="21" spans="1:8" s="119" customFormat="1" ht="18" customHeight="1">
      <c r="A21" s="328" t="s">
        <v>160</v>
      </c>
      <c r="B21" s="180">
        <v>98.51</v>
      </c>
      <c r="C21" s="180">
        <v>116.3</v>
      </c>
      <c r="D21" s="180">
        <v>118.49</v>
      </c>
      <c r="F21" s="351"/>
      <c r="G21" s="351"/>
      <c r="H21" s="351"/>
    </row>
    <row r="22" spans="1:8" s="119" customFormat="1" ht="18" customHeight="1">
      <c r="A22" s="328" t="s">
        <v>161</v>
      </c>
      <c r="B22" s="180">
        <v>100.05</v>
      </c>
      <c r="C22" s="180">
        <v>102.33</v>
      </c>
      <c r="D22" s="180">
        <v>103.1</v>
      </c>
      <c r="F22" s="351"/>
      <c r="G22" s="351"/>
      <c r="H22" s="351"/>
    </row>
    <row r="23" spans="1:8" s="119" customFormat="1" ht="18" customHeight="1">
      <c r="A23" s="328" t="s">
        <v>162</v>
      </c>
      <c r="B23" s="180">
        <v>100</v>
      </c>
      <c r="C23" s="180">
        <v>44.58</v>
      </c>
      <c r="D23" s="180">
        <v>20.9</v>
      </c>
      <c r="F23" s="351"/>
      <c r="G23" s="351"/>
      <c r="H23" s="351"/>
    </row>
    <row r="24" spans="1:8" s="119" customFormat="1" ht="18" customHeight="1">
      <c r="A24" s="328" t="s">
        <v>163</v>
      </c>
      <c r="B24" s="180">
        <v>99.59</v>
      </c>
      <c r="C24" s="180">
        <v>100.31</v>
      </c>
      <c r="D24" s="180">
        <v>100.52</v>
      </c>
      <c r="F24" s="351"/>
      <c r="G24" s="351"/>
      <c r="H24" s="351"/>
    </row>
    <row r="25" spans="1:8" s="119" customFormat="1" ht="18" customHeight="1">
      <c r="A25" s="328" t="s">
        <v>164</v>
      </c>
      <c r="B25" s="180">
        <v>100</v>
      </c>
      <c r="C25" s="180">
        <v>67.86</v>
      </c>
      <c r="D25" s="180">
        <v>67.86</v>
      </c>
      <c r="F25" s="351"/>
      <c r="G25" s="351"/>
      <c r="H25" s="351"/>
    </row>
    <row r="26" spans="1:8" s="119" customFormat="1" ht="18" customHeight="1">
      <c r="A26" s="328" t="s">
        <v>165</v>
      </c>
      <c r="B26" s="180">
        <v>102.55</v>
      </c>
      <c r="C26" s="180">
        <v>72.86</v>
      </c>
      <c r="D26" s="180">
        <v>78.64</v>
      </c>
      <c r="F26" s="351"/>
      <c r="G26" s="351"/>
      <c r="H26" s="351"/>
    </row>
    <row r="27" spans="1:8" s="119" customFormat="1" ht="18" customHeight="1">
      <c r="A27" s="328" t="s">
        <v>166</v>
      </c>
      <c r="B27" s="180">
        <v>100</v>
      </c>
      <c r="C27" s="180">
        <v>83.33</v>
      </c>
      <c r="D27" s="180">
        <v>76.92</v>
      </c>
      <c r="F27" s="351"/>
      <c r="G27" s="351"/>
      <c r="H27" s="351"/>
    </row>
    <row r="28" spans="1:8" s="119" customFormat="1" ht="18" customHeight="1">
      <c r="A28" s="328" t="s">
        <v>167</v>
      </c>
      <c r="B28" s="180">
        <v>100</v>
      </c>
      <c r="C28" s="180">
        <v>93.1</v>
      </c>
      <c r="D28" s="180">
        <v>86.4</v>
      </c>
      <c r="F28" s="351"/>
      <c r="G28" s="351"/>
      <c r="H28" s="351"/>
    </row>
    <row r="29" spans="1:8" s="119" customFormat="1" ht="18" customHeight="1">
      <c r="A29" s="328" t="s">
        <v>172</v>
      </c>
      <c r="B29" s="180">
        <v>100</v>
      </c>
      <c r="C29" s="180">
        <v>85.71</v>
      </c>
      <c r="D29" s="180">
        <v>100</v>
      </c>
      <c r="F29" s="351"/>
      <c r="G29" s="351"/>
      <c r="H29" s="351"/>
    </row>
    <row r="30" spans="1:8" s="119" customFormat="1" ht="18" customHeight="1">
      <c r="A30" s="328" t="s">
        <v>168</v>
      </c>
      <c r="B30" s="180">
        <v>95.09</v>
      </c>
      <c r="C30" s="180">
        <v>71.53</v>
      </c>
      <c r="D30" s="180">
        <v>74.05</v>
      </c>
      <c r="F30" s="351"/>
      <c r="G30" s="351"/>
      <c r="H30" s="351"/>
    </row>
    <row r="31" spans="1:8" s="119" customFormat="1" ht="26.25" customHeight="1">
      <c r="A31" s="328" t="s">
        <v>342</v>
      </c>
      <c r="B31" s="180">
        <v>100</v>
      </c>
      <c r="C31" s="180">
        <v>101.49</v>
      </c>
      <c r="D31" s="180">
        <v>101.49</v>
      </c>
      <c r="F31" s="351"/>
      <c r="G31" s="351"/>
      <c r="H31" s="351"/>
    </row>
    <row r="32" spans="1:8" s="119" customFormat="1" ht="18" customHeight="1">
      <c r="A32" s="328" t="s">
        <v>173</v>
      </c>
      <c r="B32" s="180">
        <v>99.72</v>
      </c>
      <c r="C32" s="180">
        <v>98.34</v>
      </c>
      <c r="D32" s="180">
        <v>98.48</v>
      </c>
      <c r="F32" s="351"/>
      <c r="G32" s="351"/>
      <c r="H32" s="351"/>
    </row>
    <row r="33" spans="1:8" s="119" customFormat="1" ht="19.5" customHeight="1">
      <c r="A33" s="328" t="s">
        <v>174</v>
      </c>
      <c r="B33" s="180">
        <v>100</v>
      </c>
      <c r="C33" s="180">
        <v>94.93</v>
      </c>
      <c r="D33" s="180">
        <v>94.93</v>
      </c>
      <c r="F33" s="351"/>
      <c r="G33" s="351"/>
      <c r="H33" s="351"/>
    </row>
    <row r="34" spans="1:8" s="119" customFormat="1" ht="18" customHeight="1">
      <c r="A34" s="345" t="s">
        <v>346</v>
      </c>
      <c r="B34" s="180"/>
      <c r="C34" s="180"/>
      <c r="D34" s="180"/>
      <c r="F34" s="351"/>
      <c r="G34" s="351"/>
      <c r="H34" s="351"/>
    </row>
    <row r="35" spans="1:8" s="119" customFormat="1" ht="18" customHeight="1">
      <c r="A35" s="328" t="s">
        <v>347</v>
      </c>
      <c r="B35" s="180">
        <v>99.95</v>
      </c>
      <c r="C35" s="180">
        <v>99.66</v>
      </c>
      <c r="D35" s="180">
        <v>99.61</v>
      </c>
      <c r="F35" s="351"/>
      <c r="G35" s="351"/>
      <c r="H35" s="351"/>
    </row>
    <row r="36" spans="1:8" s="118" customFormat="1" ht="18" customHeight="1">
      <c r="A36" s="328" t="s">
        <v>348</v>
      </c>
      <c r="B36" s="180">
        <v>98.65</v>
      </c>
      <c r="C36" s="180">
        <v>88.21</v>
      </c>
      <c r="D36" s="180">
        <v>88.28</v>
      </c>
      <c r="F36" s="351"/>
      <c r="G36" s="351"/>
      <c r="H36" s="351"/>
    </row>
    <row r="37" spans="1:8" ht="18" customHeight="1">
      <c r="A37" s="327" t="s">
        <v>175</v>
      </c>
      <c r="B37" s="180">
        <v>103.17</v>
      </c>
      <c r="C37" s="180">
        <v>103.49</v>
      </c>
      <c r="D37" s="180">
        <v>103.05</v>
      </c>
      <c r="F37" s="351"/>
      <c r="G37" s="351"/>
      <c r="H37" s="351"/>
    </row>
    <row r="38" spans="1:4" ht="18" customHeight="1">
      <c r="A38" s="327"/>
      <c r="B38" s="180"/>
      <c r="C38" s="180"/>
      <c r="D38" s="180"/>
    </row>
    <row r="39" spans="1:4" ht="18" customHeight="1">
      <c r="A39" s="327"/>
      <c r="B39" s="180"/>
      <c r="C39" s="180"/>
      <c r="D39" s="180"/>
    </row>
  </sheetData>
  <sheetProtection/>
  <mergeCells count="1">
    <mergeCell ref="A1:C1"/>
  </mergeCells>
  <printOptions horizontalCentered="1"/>
  <pageMargins left="0.2755905511811024" right="0.4330708661417323" top="0.1968503937007874" bottom="0.1968503937007874" header="0.2362204724409449" footer="0.275590551181102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4">
      <selection activeCell="G4" sqref="G1:P16384"/>
    </sheetView>
  </sheetViews>
  <sheetFormatPr defaultColWidth="9.140625" defaultRowHeight="12.75"/>
  <cols>
    <col min="1" max="1" width="40.421875" style="3" customWidth="1"/>
    <col min="2" max="2" width="10.8515625" style="3" customWidth="1"/>
    <col min="3" max="3" width="9.7109375" style="3" customWidth="1"/>
    <col min="4" max="4" width="13.140625" style="3" customWidth="1"/>
    <col min="5" max="5" width="13.57421875" style="3" customWidth="1"/>
    <col min="6" max="6" width="14.00390625" style="3" customWidth="1"/>
    <col min="7" max="16384" width="9.140625" style="3" customWidth="1"/>
  </cols>
  <sheetData>
    <row r="1" spans="1:5" ht="48.75" customHeight="1">
      <c r="A1" s="364" t="s">
        <v>295</v>
      </c>
      <c r="B1" s="364"/>
      <c r="C1" s="364"/>
      <c r="D1" s="364"/>
      <c r="E1" s="364"/>
    </row>
    <row r="2" spans="1:6" ht="21" customHeight="1" thickBot="1">
      <c r="A2" s="19"/>
      <c r="B2" s="268"/>
      <c r="C2" s="268"/>
      <c r="D2" s="24"/>
      <c r="E2" s="269"/>
      <c r="F2" s="269" t="s">
        <v>178</v>
      </c>
    </row>
    <row r="3" spans="1:6" s="29" customFormat="1" ht="19.5" customHeight="1">
      <c r="A3" s="28"/>
      <c r="B3" s="265" t="s">
        <v>3</v>
      </c>
      <c r="C3" s="265" t="s">
        <v>190</v>
      </c>
      <c r="D3" s="265" t="s">
        <v>241</v>
      </c>
      <c r="E3" s="265" t="s">
        <v>242</v>
      </c>
      <c r="F3" s="265" t="s">
        <v>242</v>
      </c>
    </row>
    <row r="4" spans="1:6" s="29" customFormat="1" ht="19.5" customHeight="1">
      <c r="A4" s="28"/>
      <c r="B4" s="266" t="s">
        <v>231</v>
      </c>
      <c r="C4" s="266" t="s">
        <v>237</v>
      </c>
      <c r="D4" s="266" t="s">
        <v>238</v>
      </c>
      <c r="E4" s="266" t="s">
        <v>276</v>
      </c>
      <c r="F4" s="266" t="s">
        <v>276</v>
      </c>
    </row>
    <row r="5" spans="1:6" s="29" customFormat="1" ht="19.5" customHeight="1">
      <c r="A5" s="28"/>
      <c r="B5" s="266" t="s">
        <v>151</v>
      </c>
      <c r="C5" s="266" t="s">
        <v>151</v>
      </c>
      <c r="D5" s="266" t="s">
        <v>151</v>
      </c>
      <c r="E5" s="266" t="s">
        <v>243</v>
      </c>
      <c r="F5" s="266" t="s">
        <v>146</v>
      </c>
    </row>
    <row r="6" spans="1:6" s="29" customFormat="1" ht="19.5" customHeight="1">
      <c r="A6" s="28"/>
      <c r="B6" s="267">
        <v>2023</v>
      </c>
      <c r="C6" s="267">
        <v>2023</v>
      </c>
      <c r="D6" s="267">
        <v>2023</v>
      </c>
      <c r="E6" s="267" t="s">
        <v>296</v>
      </c>
      <c r="F6" s="267" t="s">
        <v>244</v>
      </c>
    </row>
    <row r="7" spans="1:6" s="32" customFormat="1" ht="30" customHeight="1">
      <c r="A7" s="30" t="s">
        <v>1</v>
      </c>
      <c r="B7" s="31">
        <f>+B8+B15+B20</f>
        <v>172401</v>
      </c>
      <c r="C7" s="31">
        <f>+C8+C15+C20</f>
        <v>472996</v>
      </c>
      <c r="D7" s="276">
        <f>+B7+C7</f>
        <v>645397</v>
      </c>
      <c r="E7" s="228">
        <v>7.2</v>
      </c>
      <c r="F7" s="336">
        <v>145.7</v>
      </c>
    </row>
    <row r="8" spans="1:6" s="35" customFormat="1" ht="19.5" customHeight="1">
      <c r="A8" s="134" t="s">
        <v>191</v>
      </c>
      <c r="B8" s="135">
        <f>B9+B11+B12+B13+B14</f>
        <v>128106</v>
      </c>
      <c r="C8" s="135">
        <f>+C9+C11+C12+C13+C14</f>
        <v>185632</v>
      </c>
      <c r="D8" s="276">
        <f>+B8+C8</f>
        <v>313738</v>
      </c>
      <c r="E8" s="228">
        <v>5.6</v>
      </c>
      <c r="F8" s="337">
        <v>87.6</v>
      </c>
    </row>
    <row r="9" spans="1:6" s="123" customFormat="1" ht="19.5" customHeight="1">
      <c r="A9" s="136" t="s">
        <v>192</v>
      </c>
      <c r="B9" s="33">
        <v>56735</v>
      </c>
      <c r="C9" s="33">
        <v>114960</v>
      </c>
      <c r="D9" s="277">
        <v>171695</v>
      </c>
      <c r="E9" s="229">
        <v>4.9</v>
      </c>
      <c r="F9" s="337">
        <v>113.5</v>
      </c>
    </row>
    <row r="10" spans="1:6" s="123" customFormat="1" ht="19.5" customHeight="1">
      <c r="A10" s="137" t="s">
        <v>193</v>
      </c>
      <c r="B10" s="138">
        <v>50969</v>
      </c>
      <c r="C10" s="122">
        <v>107081</v>
      </c>
      <c r="D10" s="329">
        <v>158050</v>
      </c>
      <c r="E10" s="229">
        <v>5.2</v>
      </c>
      <c r="F10" s="337">
        <v>108.8</v>
      </c>
    </row>
    <row r="11" spans="1:6" s="123" customFormat="1" ht="19.5" customHeight="1">
      <c r="A11" s="136" t="s">
        <v>194</v>
      </c>
      <c r="B11" s="33">
        <v>34005</v>
      </c>
      <c r="C11" s="33">
        <v>48005</v>
      </c>
      <c r="D11" s="277">
        <v>82010</v>
      </c>
      <c r="E11" s="229">
        <v>4.9</v>
      </c>
      <c r="F11" s="337">
        <v>103.7</v>
      </c>
    </row>
    <row r="12" spans="1:6" s="123" customFormat="1" ht="19.5" customHeight="1">
      <c r="A12" s="136" t="s">
        <v>195</v>
      </c>
      <c r="B12" s="33">
        <v>7880</v>
      </c>
      <c r="C12" s="283">
        <v>0</v>
      </c>
      <c r="D12" s="277">
        <v>7880</v>
      </c>
      <c r="E12" s="229">
        <v>4.6</v>
      </c>
      <c r="F12" s="337">
        <v>44.9</v>
      </c>
    </row>
    <row r="13" spans="1:6" s="123" customFormat="1" ht="19.5" customHeight="1">
      <c r="A13" s="136" t="s">
        <v>196</v>
      </c>
      <c r="B13" s="33">
        <v>13233</v>
      </c>
      <c r="C13" s="33">
        <v>9432</v>
      </c>
      <c r="D13" s="277">
        <v>22665</v>
      </c>
      <c r="E13" s="229">
        <v>18.9</v>
      </c>
      <c r="F13" s="337">
        <v>89.1</v>
      </c>
    </row>
    <row r="14" spans="1:6" s="35" customFormat="1" ht="19.5" customHeight="1">
      <c r="A14" s="136" t="s">
        <v>197</v>
      </c>
      <c r="B14" s="138">
        <v>16253</v>
      </c>
      <c r="C14" s="33">
        <v>13235</v>
      </c>
      <c r="D14" s="277">
        <v>29488</v>
      </c>
      <c r="E14" s="229">
        <v>21.9</v>
      </c>
      <c r="F14" s="337">
        <v>34.7</v>
      </c>
    </row>
    <row r="15" spans="1:6" s="34" customFormat="1" ht="19.5" customHeight="1">
      <c r="A15" s="134" t="s">
        <v>198</v>
      </c>
      <c r="B15" s="135">
        <f>+B16+B18+B19</f>
        <v>26845</v>
      </c>
      <c r="C15" s="135">
        <f>+C16+C18+C19</f>
        <v>270074</v>
      </c>
      <c r="D15" s="276">
        <f>+B15+C15</f>
        <v>296919</v>
      </c>
      <c r="E15" s="228">
        <v>8.9</v>
      </c>
      <c r="F15" s="336">
        <v>581.6</v>
      </c>
    </row>
    <row r="16" spans="1:6" s="34" customFormat="1" ht="19.5" customHeight="1">
      <c r="A16" s="136" t="s">
        <v>199</v>
      </c>
      <c r="B16" s="33">
        <v>12977</v>
      </c>
      <c r="C16" s="33">
        <v>257062</v>
      </c>
      <c r="D16" s="277">
        <v>270039</v>
      </c>
      <c r="E16" s="229">
        <v>10.3</v>
      </c>
      <c r="F16" s="347">
        <v>1116.7</v>
      </c>
    </row>
    <row r="17" spans="1:6" s="128" customFormat="1" ht="19.5" customHeight="1">
      <c r="A17" s="139" t="s">
        <v>193</v>
      </c>
      <c r="B17" s="138">
        <v>10952</v>
      </c>
      <c r="C17" s="138">
        <v>236006</v>
      </c>
      <c r="D17" s="277">
        <v>246958</v>
      </c>
      <c r="E17" s="229">
        <v>10.1</v>
      </c>
      <c r="F17" s="348">
        <v>1101.5</v>
      </c>
    </row>
    <row r="18" spans="1:6" s="24" customFormat="1" ht="19.5" customHeight="1">
      <c r="A18" s="136" t="s">
        <v>200</v>
      </c>
      <c r="B18" s="33">
        <v>6543</v>
      </c>
      <c r="C18" s="33">
        <v>5423</v>
      </c>
      <c r="D18" s="277">
        <v>11966</v>
      </c>
      <c r="E18" s="229">
        <v>1.6</v>
      </c>
      <c r="F18" s="338">
        <v>99.4</v>
      </c>
    </row>
    <row r="19" spans="1:6" ht="19.5" customHeight="1">
      <c r="A19" s="136" t="s">
        <v>197</v>
      </c>
      <c r="B19" s="33">
        <v>7325</v>
      </c>
      <c r="C19" s="33">
        <v>7589</v>
      </c>
      <c r="D19" s="277">
        <v>14914</v>
      </c>
      <c r="E19" s="229" t="s">
        <v>80</v>
      </c>
      <c r="F19" s="337">
        <v>100.6</v>
      </c>
    </row>
    <row r="20" spans="1:6" ht="19.5" customHeight="1">
      <c r="A20" s="134" t="s">
        <v>201</v>
      </c>
      <c r="B20" s="135">
        <f>+B21+B23+B24</f>
        <v>17450</v>
      </c>
      <c r="C20" s="135">
        <f>+C21+C23+C24</f>
        <v>17290</v>
      </c>
      <c r="D20" s="276">
        <f>+B20+C20</f>
        <v>34740</v>
      </c>
      <c r="E20" s="229" t="s">
        <v>80</v>
      </c>
      <c r="F20" s="336">
        <v>102.9</v>
      </c>
    </row>
    <row r="21" spans="1:6" ht="19.5" customHeight="1">
      <c r="A21" s="136" t="s">
        <v>202</v>
      </c>
      <c r="B21" s="33">
        <v>6593</v>
      </c>
      <c r="C21" s="33">
        <v>8366</v>
      </c>
      <c r="D21" s="277">
        <v>14959</v>
      </c>
      <c r="E21" s="229" t="s">
        <v>80</v>
      </c>
      <c r="F21" s="337">
        <v>108.6</v>
      </c>
    </row>
    <row r="22" spans="1:6" s="140" customFormat="1" ht="19.5" customHeight="1">
      <c r="A22" s="139" t="s">
        <v>193</v>
      </c>
      <c r="B22" s="138">
        <v>5595</v>
      </c>
      <c r="C22" s="138">
        <v>7455</v>
      </c>
      <c r="D22" s="277">
        <v>13050</v>
      </c>
      <c r="E22" s="229" t="s">
        <v>80</v>
      </c>
      <c r="F22" s="339">
        <v>101.3</v>
      </c>
    </row>
    <row r="23" spans="1:6" ht="19.5" customHeight="1">
      <c r="A23" s="136" t="s">
        <v>203</v>
      </c>
      <c r="B23" s="33">
        <v>5994</v>
      </c>
      <c r="C23" s="33">
        <v>4469</v>
      </c>
      <c r="D23" s="277">
        <v>10463</v>
      </c>
      <c r="E23" s="229" t="s">
        <v>80</v>
      </c>
      <c r="F23" s="337">
        <v>101.7</v>
      </c>
    </row>
    <row r="24" spans="1:6" ht="19.5" customHeight="1">
      <c r="A24" s="136" t="s">
        <v>197</v>
      </c>
      <c r="B24" s="33">
        <v>4863</v>
      </c>
      <c r="C24" s="33">
        <v>4455</v>
      </c>
      <c r="D24" s="277">
        <v>9318</v>
      </c>
      <c r="E24" s="229" t="s">
        <v>80</v>
      </c>
      <c r="F24" s="337">
        <v>96.2</v>
      </c>
    </row>
    <row r="25" ht="12.75">
      <c r="D25" s="277"/>
    </row>
  </sheetData>
  <sheetProtection/>
  <mergeCells count="1">
    <mergeCell ref="A1:E1"/>
  </mergeCells>
  <printOptions horizontalCentered="1"/>
  <pageMargins left="0.3937007874015748" right="0.11811023622047245" top="0.5118110236220472" bottom="0.511811023622047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34.57421875" style="3" customWidth="1"/>
    <col min="2" max="2" width="18.421875" style="3" customWidth="1"/>
    <col min="3" max="4" width="17.57421875" style="3" customWidth="1"/>
    <col min="5" max="7" width="9.140625" style="3" customWidth="1"/>
    <col min="8" max="8" width="9.57421875" style="3" bestFit="1" customWidth="1"/>
    <col min="9" max="16384" width="9.140625" style="3" customWidth="1"/>
  </cols>
  <sheetData>
    <row r="1" spans="1:4" ht="42.75" customHeight="1">
      <c r="A1" s="365" t="s">
        <v>224</v>
      </c>
      <c r="B1" s="365"/>
      <c r="C1" s="365"/>
      <c r="D1" s="365"/>
    </row>
    <row r="2" spans="1:4" ht="20.25" customHeight="1" thickBot="1">
      <c r="A2" s="88"/>
      <c r="B2" s="89"/>
      <c r="C2" s="366" t="s">
        <v>179</v>
      </c>
      <c r="D2" s="366"/>
    </row>
    <row r="3" spans="1:4" ht="54.75" customHeight="1">
      <c r="A3" s="367"/>
      <c r="B3" s="369" t="s">
        <v>293</v>
      </c>
      <c r="C3" s="371" t="s">
        <v>351</v>
      </c>
      <c r="D3" s="371"/>
    </row>
    <row r="4" spans="1:4" ht="45" customHeight="1">
      <c r="A4" s="368"/>
      <c r="B4" s="370"/>
      <c r="C4" s="182" t="s">
        <v>294</v>
      </c>
      <c r="D4" s="182" t="s">
        <v>226</v>
      </c>
    </row>
    <row r="5" spans="1:4" ht="22.5" customHeight="1">
      <c r="A5" s="93" t="s">
        <v>142</v>
      </c>
      <c r="B5" s="232">
        <v>93250</v>
      </c>
      <c r="C5" s="302">
        <v>102.6</v>
      </c>
      <c r="D5" s="302">
        <v>111.9</v>
      </c>
    </row>
    <row r="6" spans="1:8" ht="22.5" customHeight="1">
      <c r="A6" s="93" t="s">
        <v>143</v>
      </c>
      <c r="B6" s="183">
        <v>97200</v>
      </c>
      <c r="C6" s="303">
        <v>101.2</v>
      </c>
      <c r="D6" s="303">
        <v>105.2</v>
      </c>
      <c r="H6" s="233"/>
    </row>
    <row r="7" spans="1:8" ht="22.5" customHeight="1">
      <c r="A7" s="93" t="s">
        <v>227</v>
      </c>
      <c r="B7" s="181">
        <v>0.41</v>
      </c>
      <c r="C7" s="234" t="s">
        <v>80</v>
      </c>
      <c r="D7" s="234" t="s">
        <v>80</v>
      </c>
      <c r="H7" s="233"/>
    </row>
    <row r="8" spans="4:8" ht="19.5" customHeight="1">
      <c r="D8" s="235"/>
      <c r="H8" s="233"/>
    </row>
    <row r="9" spans="4:8" ht="19.5" customHeight="1">
      <c r="D9" s="235"/>
      <c r="H9" s="233"/>
    </row>
    <row r="10" spans="4:8" ht="19.5" customHeight="1">
      <c r="D10" s="235"/>
      <c r="H10" s="233"/>
    </row>
    <row r="11" spans="4:8" ht="19.5" customHeight="1">
      <c r="D11" s="235"/>
      <c r="H11" s="233"/>
    </row>
    <row r="12" spans="4:8" ht="19.5" customHeight="1">
      <c r="D12" s="235"/>
      <c r="H12" s="233"/>
    </row>
    <row r="13" spans="4:8" ht="19.5" customHeight="1">
      <c r="D13" s="235"/>
      <c r="H13" s="233"/>
    </row>
    <row r="14" spans="4:8" ht="19.5" customHeight="1">
      <c r="D14" s="235"/>
      <c r="H14" s="233"/>
    </row>
    <row r="15" spans="4:8" ht="12.75">
      <c r="D15" s="235"/>
      <c r="H15" s="233"/>
    </row>
    <row r="16" spans="4:8" ht="12.75">
      <c r="D16" s="235"/>
      <c r="H16" s="233"/>
    </row>
    <row r="17" spans="4:8" ht="12.75">
      <c r="D17" s="235"/>
      <c r="H17" s="233"/>
    </row>
    <row r="18" ht="12.75">
      <c r="H18" s="233"/>
    </row>
    <row r="19" ht="12.75">
      <c r="H19" s="233"/>
    </row>
    <row r="20" spans="4:8" ht="12.75">
      <c r="D20" s="235"/>
      <c r="H20" s="233"/>
    </row>
    <row r="21" spans="4:8" ht="12.75">
      <c r="D21" s="235"/>
      <c r="H21" s="233"/>
    </row>
    <row r="22" spans="4:8" ht="12.75">
      <c r="D22" s="235"/>
      <c r="H22" s="233"/>
    </row>
    <row r="23" spans="4:8" ht="12.75">
      <c r="D23" s="235"/>
      <c r="H23" s="233"/>
    </row>
    <row r="24" spans="4:8" ht="12.75">
      <c r="D24" s="236"/>
      <c r="H24" s="233"/>
    </row>
    <row r="25" spans="4:8" ht="12.75">
      <c r="D25" s="235"/>
      <c r="H25" s="233"/>
    </row>
    <row r="26" spans="4:8" ht="12.75">
      <c r="D26" s="235"/>
      <c r="H26" s="233"/>
    </row>
    <row r="27" spans="4:8" ht="12.75">
      <c r="D27" s="235"/>
      <c r="H27" s="233"/>
    </row>
    <row r="28" spans="4:8" ht="12.75">
      <c r="D28" s="236"/>
      <c r="H28" s="233"/>
    </row>
  </sheetData>
  <sheetProtection/>
  <mergeCells count="5">
    <mergeCell ref="A1:D1"/>
    <mergeCell ref="C2:D2"/>
    <mergeCell ref="A3:A4"/>
    <mergeCell ref="B3:B4"/>
    <mergeCell ref="C3:D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R16" sqref="R16"/>
    </sheetView>
  </sheetViews>
  <sheetFormatPr defaultColWidth="9.140625" defaultRowHeight="12.75"/>
  <cols>
    <col min="1" max="1" width="31.8515625" style="45" customWidth="1"/>
    <col min="2" max="2" width="12.00390625" style="29" customWidth="1"/>
    <col min="3" max="3" width="11.7109375" style="45" customWidth="1"/>
    <col min="4" max="4" width="14.00390625" style="45" customWidth="1"/>
    <col min="5" max="5" width="8.140625" style="45" customWidth="1"/>
    <col min="6" max="6" width="0.5625" style="45" customWidth="1"/>
    <col min="7" max="7" width="9.140625" style="45" customWidth="1"/>
    <col min="8" max="8" width="8.7109375" style="45" customWidth="1"/>
    <col min="9" max="9" width="9.140625" style="45" customWidth="1"/>
    <col min="10" max="10" width="10.7109375" style="45" bestFit="1" customWidth="1"/>
    <col min="11" max="13" width="0" style="45" hidden="1" customWidth="1"/>
    <col min="14" max="14" width="11.57421875" style="45" hidden="1" customWidth="1"/>
    <col min="15" max="16" width="0" style="45" hidden="1" customWidth="1"/>
    <col min="17" max="17" width="10.7109375" style="45" bestFit="1" customWidth="1"/>
    <col min="18" max="18" width="10.140625" style="45" bestFit="1" customWidth="1"/>
    <col min="19" max="16384" width="9.140625" style="45" customWidth="1"/>
  </cols>
  <sheetData>
    <row r="1" spans="1:7" s="29" customFormat="1" ht="45.75" customHeight="1">
      <c r="A1" s="363" t="s">
        <v>289</v>
      </c>
      <c r="B1" s="363"/>
      <c r="C1" s="363"/>
      <c r="D1" s="363"/>
      <c r="E1" s="363"/>
      <c r="F1" s="363"/>
      <c r="G1" s="363"/>
    </row>
    <row r="2" spans="1:9" s="29" customFormat="1" ht="25.5" customHeight="1" thickBot="1">
      <c r="A2" s="36"/>
      <c r="B2" s="36"/>
      <c r="C2" s="36"/>
      <c r="D2" s="271"/>
      <c r="E2" s="271"/>
      <c r="F2" s="271"/>
      <c r="G2" s="271"/>
      <c r="H2" s="271"/>
      <c r="I2" s="20" t="s">
        <v>180</v>
      </c>
    </row>
    <row r="3" spans="1:9" s="29" customFormat="1" ht="65.25" customHeight="1">
      <c r="A3" s="28"/>
      <c r="B3" s="372" t="s">
        <v>290</v>
      </c>
      <c r="C3" s="372" t="s">
        <v>282</v>
      </c>
      <c r="D3" s="372" t="s">
        <v>272</v>
      </c>
      <c r="E3" s="374"/>
      <c r="F3" s="270"/>
      <c r="G3" s="375" t="s">
        <v>291</v>
      </c>
      <c r="H3" s="375"/>
      <c r="I3" s="376" t="s">
        <v>292</v>
      </c>
    </row>
    <row r="4" spans="1:9" s="29" customFormat="1" ht="57.75" customHeight="1">
      <c r="A4" s="28"/>
      <c r="B4" s="373"/>
      <c r="C4" s="373"/>
      <c r="D4" s="26" t="s">
        <v>71</v>
      </c>
      <c r="E4" s="26" t="s">
        <v>70</v>
      </c>
      <c r="F4" s="25"/>
      <c r="G4" s="26" t="s">
        <v>78</v>
      </c>
      <c r="H4" s="26" t="s">
        <v>245</v>
      </c>
      <c r="I4" s="377"/>
    </row>
    <row r="5" spans="1:16" s="40" customFormat="1" ht="33" customHeight="1">
      <c r="A5" s="37" t="s">
        <v>1</v>
      </c>
      <c r="B5" s="38">
        <f>SUM(B13:B16)</f>
        <v>9174727.3</v>
      </c>
      <c r="C5" s="38">
        <f>SUM(C13:C16)</f>
        <v>8846682</v>
      </c>
      <c r="D5" s="38">
        <f>+B5+C5</f>
        <v>18021409.3</v>
      </c>
      <c r="E5" s="38">
        <v>100</v>
      </c>
      <c r="F5" s="39"/>
      <c r="G5" s="39">
        <f>+C5/B5*100</f>
        <v>96.42446811470897</v>
      </c>
      <c r="H5" s="286">
        <v>119.2</v>
      </c>
      <c r="I5" s="286">
        <v>114</v>
      </c>
      <c r="M5" s="40">
        <f>M13+M14+M15+M16</f>
        <v>0</v>
      </c>
      <c r="N5" s="40">
        <f>N13+N14+N15+N16</f>
        <v>0</v>
      </c>
      <c r="O5" s="286" t="e">
        <f>ROUND(C5/M5*100,1)</f>
        <v>#DIV/0!</v>
      </c>
      <c r="P5" s="286" t="e">
        <f>ROUND(D5/N5*100,1)</f>
        <v>#DIV/0!</v>
      </c>
    </row>
    <row r="6" spans="1:8" s="40" customFormat="1" ht="24.75" customHeight="1" hidden="1">
      <c r="A6" s="37" t="s">
        <v>20</v>
      </c>
      <c r="B6" s="38"/>
      <c r="C6" s="38"/>
      <c r="D6" s="38">
        <f aca="true" t="shared" si="0" ref="D6:D16">+B6+C6</f>
        <v>0</v>
      </c>
      <c r="E6" s="38">
        <v>100</v>
      </c>
      <c r="F6" s="41"/>
      <c r="G6" s="39" t="e">
        <f aca="true" t="shared" si="1" ref="G6:G16">+C6/B6*100</f>
        <v>#DIV/0!</v>
      </c>
      <c r="H6" s="286"/>
    </row>
    <row r="7" spans="1:8" ht="24.75" customHeight="1" hidden="1">
      <c r="A7" s="42" t="s">
        <v>21</v>
      </c>
      <c r="B7" s="43"/>
      <c r="C7" s="43"/>
      <c r="D7" s="38">
        <f t="shared" si="0"/>
        <v>0</v>
      </c>
      <c r="E7" s="38">
        <v>100</v>
      </c>
      <c r="F7" s="41"/>
      <c r="G7" s="39" t="e">
        <f t="shared" si="1"/>
        <v>#DIV/0!</v>
      </c>
      <c r="H7" s="175"/>
    </row>
    <row r="8" spans="1:9" ht="24.75" customHeight="1" hidden="1">
      <c r="A8" s="42" t="s">
        <v>22</v>
      </c>
      <c r="B8" s="43">
        <f>B9+B10+B11</f>
        <v>0</v>
      </c>
      <c r="C8" s="43">
        <f>C9+C10+C11</f>
        <v>0</v>
      </c>
      <c r="D8" s="38">
        <f t="shared" si="0"/>
        <v>0</v>
      </c>
      <c r="E8" s="38">
        <v>100</v>
      </c>
      <c r="F8" s="160"/>
      <c r="G8" s="39" t="e">
        <f t="shared" si="1"/>
        <v>#DIV/0!</v>
      </c>
      <c r="H8" s="175"/>
      <c r="I8" s="175"/>
    </row>
    <row r="9" spans="1:8" ht="24.75" customHeight="1" hidden="1">
      <c r="A9" s="42" t="s">
        <v>23</v>
      </c>
      <c r="B9" s="43"/>
      <c r="C9" s="43"/>
      <c r="D9" s="38">
        <f t="shared" si="0"/>
        <v>0</v>
      </c>
      <c r="E9" s="38">
        <v>100</v>
      </c>
      <c r="F9" s="41"/>
      <c r="G9" s="39" t="e">
        <f t="shared" si="1"/>
        <v>#DIV/0!</v>
      </c>
      <c r="H9" s="175"/>
    </row>
    <row r="10" spans="1:8" ht="24.75" customHeight="1" hidden="1">
      <c r="A10" s="42" t="s">
        <v>25</v>
      </c>
      <c r="B10" s="43"/>
      <c r="C10" s="43"/>
      <c r="D10" s="38">
        <f t="shared" si="0"/>
        <v>0</v>
      </c>
      <c r="E10" s="38">
        <v>100</v>
      </c>
      <c r="F10" s="41"/>
      <c r="G10" s="39" t="e">
        <f t="shared" si="1"/>
        <v>#DIV/0!</v>
      </c>
      <c r="H10" s="175"/>
    </row>
    <row r="11" spans="1:8" ht="24.75" customHeight="1" hidden="1">
      <c r="A11" s="42" t="s">
        <v>24</v>
      </c>
      <c r="B11" s="43"/>
      <c r="C11" s="43"/>
      <c r="D11" s="38">
        <f t="shared" si="0"/>
        <v>0</v>
      </c>
      <c r="E11" s="38">
        <v>100</v>
      </c>
      <c r="F11" s="41"/>
      <c r="G11" s="39" t="e">
        <f t="shared" si="1"/>
        <v>#DIV/0!</v>
      </c>
      <c r="H11" s="175"/>
    </row>
    <row r="12" spans="1:8" ht="24.75" customHeight="1" hidden="1">
      <c r="A12" s="42" t="s">
        <v>26</v>
      </c>
      <c r="B12" s="43"/>
      <c r="C12" s="43"/>
      <c r="D12" s="38">
        <f t="shared" si="0"/>
        <v>0</v>
      </c>
      <c r="E12" s="38">
        <v>100</v>
      </c>
      <c r="F12" s="41"/>
      <c r="G12" s="39" t="e">
        <f t="shared" si="1"/>
        <v>#DIV/0!</v>
      </c>
      <c r="H12" s="175"/>
    </row>
    <row r="13" spans="1:20" s="46" customFormat="1" ht="24.75" customHeight="1">
      <c r="A13" s="6" t="s">
        <v>27</v>
      </c>
      <c r="B13" s="43">
        <f>'8. Tổng mức bl'!B7</f>
        <v>7486423.300000002</v>
      </c>
      <c r="C13" s="43">
        <f>'8. Tổng mức bl'!C7</f>
        <v>7151746.3</v>
      </c>
      <c r="D13" s="27">
        <f>+B13+C13</f>
        <v>14638169.600000001</v>
      </c>
      <c r="E13" s="27">
        <f>ROUND(+D13/$D$5*100,1)</f>
        <v>81.2</v>
      </c>
      <c r="F13" s="41"/>
      <c r="G13" s="41">
        <f t="shared" si="1"/>
        <v>95.52954746761378</v>
      </c>
      <c r="H13" s="41">
        <f>'8. Tổng mức bl'!E7</f>
        <v>121</v>
      </c>
      <c r="I13" s="41">
        <f>'8. Tổng mức bl'!F7</f>
        <v>114.1</v>
      </c>
      <c r="R13" s="353"/>
      <c r="T13" s="353"/>
    </row>
    <row r="14" spans="1:18" ht="24.75" customHeight="1">
      <c r="A14" s="6" t="s">
        <v>67</v>
      </c>
      <c r="B14" s="43">
        <f>'9. Luu tru an uong'!B7</f>
        <v>1253281</v>
      </c>
      <c r="C14" s="43">
        <f>'9. Luu tru an uong'!C7</f>
        <v>1292172</v>
      </c>
      <c r="D14" s="27">
        <f t="shared" si="0"/>
        <v>2545453</v>
      </c>
      <c r="E14" s="27">
        <f>ROUND(+D14/$D$5*100,1)</f>
        <v>14.1</v>
      </c>
      <c r="F14" s="41"/>
      <c r="G14" s="41">
        <f t="shared" si="1"/>
        <v>103.10313489153668</v>
      </c>
      <c r="H14" s="41">
        <f>'9. Luu tru an uong'!E7</f>
        <v>114.3</v>
      </c>
      <c r="I14" s="41">
        <f>'9. Luu tru an uong'!F7</f>
        <v>114.7</v>
      </c>
      <c r="K14" s="46"/>
      <c r="L14" s="46"/>
      <c r="M14" s="46"/>
      <c r="N14" s="46"/>
      <c r="Q14" s="352"/>
      <c r="R14" s="175"/>
    </row>
    <row r="15" spans="1:18" ht="24.75" customHeight="1">
      <c r="A15" s="6" t="s">
        <v>79</v>
      </c>
      <c r="B15" s="43">
        <f>'9. Luu tru an uong'!B10</f>
        <v>4814</v>
      </c>
      <c r="C15" s="43">
        <f>'9. Luu tru an uong'!C10</f>
        <v>6711.7</v>
      </c>
      <c r="D15" s="27">
        <f t="shared" si="0"/>
        <v>11525.7</v>
      </c>
      <c r="E15" s="27">
        <f>ROUND(+D15/$D$5*100,1)</f>
        <v>0.1</v>
      </c>
      <c r="F15" s="41"/>
      <c r="G15" s="41">
        <f t="shared" si="1"/>
        <v>139.42044038221852</v>
      </c>
      <c r="H15" s="41">
        <f>'9. Luu tru an uong'!E10</f>
        <v>109.1</v>
      </c>
      <c r="I15" s="41">
        <f>'9. Luu tru an uong'!F10</f>
        <v>100.2</v>
      </c>
      <c r="J15" s="352"/>
      <c r="K15" s="352"/>
      <c r="L15" s="352"/>
      <c r="M15" s="352"/>
      <c r="N15" s="352"/>
      <c r="O15" s="352"/>
      <c r="P15" s="352"/>
      <c r="Q15" s="352"/>
      <c r="R15" s="175"/>
    </row>
    <row r="16" spans="1:14" ht="24.75" customHeight="1">
      <c r="A16" s="6" t="s">
        <v>28</v>
      </c>
      <c r="B16" s="43">
        <f>'9. Luu tru an uong'!B11</f>
        <v>430209</v>
      </c>
      <c r="C16" s="47">
        <f>'9. Luu tru an uong'!C11</f>
        <v>396052</v>
      </c>
      <c r="D16" s="27">
        <f t="shared" si="0"/>
        <v>826261</v>
      </c>
      <c r="E16" s="27">
        <f>100-E15-E14-E13</f>
        <v>4.6000000000000085</v>
      </c>
      <c r="F16" s="41"/>
      <c r="G16" s="41">
        <f t="shared" si="1"/>
        <v>92.06037065705274</v>
      </c>
      <c r="H16" s="41">
        <f>'9. Luu tru an uong'!E11</f>
        <v>105.7</v>
      </c>
      <c r="I16" s="41">
        <f>'9. Luu tru an uong'!F11</f>
        <v>110.6</v>
      </c>
      <c r="K16" s="46"/>
      <c r="L16" s="46"/>
      <c r="M16" s="46"/>
      <c r="N16" s="46"/>
    </row>
    <row r="17" spans="1:10" ht="19.5" customHeight="1">
      <c r="A17" s="6"/>
      <c r="B17" s="48"/>
      <c r="C17" s="49"/>
      <c r="D17" s="49"/>
      <c r="E17" s="49"/>
      <c r="F17" s="50"/>
      <c r="G17" s="51"/>
      <c r="J17" s="175"/>
    </row>
    <row r="18" spans="1:7" s="40" customFormat="1" ht="19.5" customHeight="1">
      <c r="A18" s="42"/>
      <c r="B18" s="170"/>
      <c r="C18" s="170"/>
      <c r="D18" s="170"/>
      <c r="E18" s="170"/>
      <c r="F18" s="52"/>
      <c r="G18" s="52"/>
    </row>
    <row r="19" s="3" customFormat="1" ht="21" customHeight="1">
      <c r="D19" s="235"/>
    </row>
    <row r="20" spans="1:7" s="53" customFormat="1" ht="19.5" customHeight="1">
      <c r="A20" s="42"/>
      <c r="B20" s="47"/>
      <c r="C20" s="43"/>
      <c r="D20" s="237"/>
      <c r="E20" s="43"/>
      <c r="F20" s="44"/>
      <c r="G20" s="44"/>
    </row>
    <row r="21" spans="1:7" s="53" customFormat="1" ht="19.5" customHeight="1">
      <c r="A21" s="42"/>
      <c r="B21" s="47"/>
      <c r="C21" s="43"/>
      <c r="D21" s="237"/>
      <c r="E21" s="43"/>
      <c r="F21" s="44"/>
      <c r="G21" s="44"/>
    </row>
    <row r="22" spans="1:7" s="53" customFormat="1" ht="19.5" customHeight="1">
      <c r="A22" s="42"/>
      <c r="B22" s="47"/>
      <c r="C22" s="43"/>
      <c r="D22" s="237"/>
      <c r="E22" s="43"/>
      <c r="F22" s="44"/>
      <c r="G22" s="44"/>
    </row>
    <row r="23" spans="1:7" s="53" customFormat="1" ht="19.5" customHeight="1">
      <c r="A23" s="42"/>
      <c r="B23" s="47"/>
      <c r="C23" s="43"/>
      <c r="D23" s="238"/>
      <c r="E23" s="43"/>
      <c r="F23" s="44"/>
      <c r="G23" s="44"/>
    </row>
    <row r="24" spans="1:7" ht="19.5" customHeight="1">
      <c r="A24" s="42"/>
      <c r="B24" s="47"/>
      <c r="C24" s="43"/>
      <c r="D24" s="237"/>
      <c r="E24" s="43"/>
      <c r="F24" s="44"/>
      <c r="G24" s="44"/>
    </row>
    <row r="25" ht="12.75">
      <c r="D25" s="239"/>
    </row>
    <row r="26" ht="12.75">
      <c r="D26" s="239"/>
    </row>
    <row r="27" ht="12.75">
      <c r="D27" s="240"/>
    </row>
  </sheetData>
  <sheetProtection/>
  <mergeCells count="6">
    <mergeCell ref="A1:G1"/>
    <mergeCell ref="B3:B4"/>
    <mergeCell ref="C3:C4"/>
    <mergeCell ref="D3:E3"/>
    <mergeCell ref="G3:H3"/>
    <mergeCell ref="I3:I4"/>
  </mergeCells>
  <printOptions horizontalCentered="1"/>
  <pageMargins left="0.75" right="0.3" top="0.5" bottom="0.5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:F19"/>
    </sheetView>
  </sheetViews>
  <sheetFormatPr defaultColWidth="9.140625" defaultRowHeight="12.75"/>
  <cols>
    <col min="1" max="1" width="41.57421875" style="9" customWidth="1"/>
    <col min="2" max="2" width="10.7109375" style="8" customWidth="1"/>
    <col min="3" max="3" width="10.7109375" style="9" customWidth="1"/>
    <col min="4" max="4" width="12.421875" style="9" customWidth="1"/>
    <col min="5" max="6" width="11.00390625" style="9" customWidth="1"/>
    <col min="7" max="7" width="9.140625" style="9" customWidth="1"/>
    <col min="8" max="8" width="12.8515625" style="9" bestFit="1" customWidth="1"/>
    <col min="9" max="16384" width="9.140625" style="9" customWidth="1"/>
  </cols>
  <sheetData>
    <row r="1" spans="1:6" s="8" customFormat="1" ht="39.75" customHeight="1">
      <c r="A1" s="378" t="s">
        <v>288</v>
      </c>
      <c r="B1" s="378"/>
      <c r="C1" s="378"/>
      <c r="D1" s="378"/>
      <c r="E1" s="378"/>
      <c r="F1" s="378"/>
    </row>
    <row r="2" spans="1:6" s="8" customFormat="1" ht="21" customHeight="1" thickBot="1">
      <c r="A2" s="194"/>
      <c r="B2" s="194"/>
      <c r="C2" s="194"/>
      <c r="D2" s="194"/>
      <c r="E2" s="194"/>
      <c r="F2" s="64" t="s">
        <v>178</v>
      </c>
    </row>
    <row r="3" spans="1:6" s="8" customFormat="1" ht="21.75" customHeight="1">
      <c r="A3" s="195"/>
      <c r="B3" s="144" t="s">
        <v>3</v>
      </c>
      <c r="C3" s="144" t="s">
        <v>150</v>
      </c>
      <c r="D3" s="144" t="s">
        <v>241</v>
      </c>
      <c r="E3" s="379" t="s">
        <v>246</v>
      </c>
      <c r="F3" s="379"/>
    </row>
    <row r="4" spans="1:6" s="8" customFormat="1" ht="21.75" customHeight="1">
      <c r="A4" s="195"/>
      <c r="B4" s="147" t="s">
        <v>231</v>
      </c>
      <c r="C4" s="147" t="s">
        <v>237</v>
      </c>
      <c r="D4" s="147" t="s">
        <v>238</v>
      </c>
      <c r="E4" s="380" t="s">
        <v>244</v>
      </c>
      <c r="F4" s="380"/>
    </row>
    <row r="5" spans="1:6" s="8" customFormat="1" ht="21.75" customHeight="1">
      <c r="A5" s="195"/>
      <c r="B5" s="147" t="s">
        <v>151</v>
      </c>
      <c r="C5" s="147" t="s">
        <v>151</v>
      </c>
      <c r="D5" s="147" t="s">
        <v>151</v>
      </c>
      <c r="E5" s="273" t="s">
        <v>236</v>
      </c>
      <c r="F5" s="273" t="s">
        <v>238</v>
      </c>
    </row>
    <row r="6" spans="1:6" s="8" customFormat="1" ht="21.75" customHeight="1">
      <c r="A6" s="196"/>
      <c r="B6" s="152">
        <v>2023</v>
      </c>
      <c r="C6" s="152">
        <v>2023</v>
      </c>
      <c r="D6" s="152">
        <v>2023</v>
      </c>
      <c r="E6" s="272" t="s">
        <v>278</v>
      </c>
      <c r="F6" s="272" t="s">
        <v>278</v>
      </c>
    </row>
    <row r="7" spans="1:8" s="8" customFormat="1" ht="22.5" customHeight="1">
      <c r="A7" s="197" t="s">
        <v>1</v>
      </c>
      <c r="B7" s="330">
        <f>SUM(B8:B19)</f>
        <v>7486423.300000002</v>
      </c>
      <c r="C7" s="330">
        <f>SUM(C8:C19)</f>
        <v>7151746.3</v>
      </c>
      <c r="D7" s="330">
        <f>+B7+C7</f>
        <v>14638169.600000001</v>
      </c>
      <c r="E7" s="198">
        <v>121</v>
      </c>
      <c r="F7" s="199">
        <v>114.1</v>
      </c>
      <c r="H7" s="287"/>
    </row>
    <row r="8" spans="1:8" s="10" customFormat="1" ht="24" customHeight="1">
      <c r="A8" s="6" t="s">
        <v>81</v>
      </c>
      <c r="B8" s="331">
        <v>3569253.2</v>
      </c>
      <c r="C8" s="332">
        <v>3359524.6</v>
      </c>
      <c r="D8" s="332">
        <v>6928777.8</v>
      </c>
      <c r="E8" s="201">
        <v>118</v>
      </c>
      <c r="F8" s="202">
        <v>111.4</v>
      </c>
      <c r="H8" s="288"/>
    </row>
    <row r="9" spans="1:8" s="10" customFormat="1" ht="20.25" customHeight="1">
      <c r="A9" s="6" t="s">
        <v>82</v>
      </c>
      <c r="B9" s="331">
        <v>388251.5</v>
      </c>
      <c r="C9" s="332">
        <v>365838.2</v>
      </c>
      <c r="D9" s="332">
        <v>754089.7</v>
      </c>
      <c r="E9" s="201">
        <v>118.3</v>
      </c>
      <c r="F9" s="202">
        <v>111</v>
      </c>
      <c r="H9" s="288"/>
    </row>
    <row r="10" spans="1:8" s="56" customFormat="1" ht="21" customHeight="1">
      <c r="A10" s="6" t="s">
        <v>83</v>
      </c>
      <c r="B10" s="331">
        <v>866353.4</v>
      </c>
      <c r="C10" s="332">
        <v>826806.8</v>
      </c>
      <c r="D10" s="332">
        <v>1693160.2</v>
      </c>
      <c r="E10" s="201">
        <v>117.2</v>
      </c>
      <c r="F10" s="202">
        <v>110.9</v>
      </c>
      <c r="H10" s="289"/>
    </row>
    <row r="11" spans="1:8" ht="21" customHeight="1">
      <c r="A11" s="6" t="s">
        <v>84</v>
      </c>
      <c r="B11" s="331">
        <v>65925.7</v>
      </c>
      <c r="C11" s="332">
        <v>66369.6</v>
      </c>
      <c r="D11" s="332">
        <v>132295.3</v>
      </c>
      <c r="E11" s="201">
        <v>108.4</v>
      </c>
      <c r="F11" s="202">
        <v>103.2</v>
      </c>
      <c r="H11" s="288"/>
    </row>
    <row r="12" spans="1:8" ht="21" customHeight="1">
      <c r="A12" s="6" t="s">
        <v>85</v>
      </c>
      <c r="B12" s="331">
        <v>554552.2</v>
      </c>
      <c r="C12" s="332">
        <v>564903.8</v>
      </c>
      <c r="D12" s="332">
        <v>1119456</v>
      </c>
      <c r="E12" s="201">
        <v>144</v>
      </c>
      <c r="F12" s="202">
        <v>129.8</v>
      </c>
      <c r="H12" s="288"/>
    </row>
    <row r="13" spans="1:8" ht="21" customHeight="1">
      <c r="A13" s="6" t="s">
        <v>86</v>
      </c>
      <c r="B13" s="331">
        <v>28525.2</v>
      </c>
      <c r="C13" s="332">
        <v>27085.5</v>
      </c>
      <c r="D13" s="332">
        <v>55610.7</v>
      </c>
      <c r="E13" s="201">
        <v>135.2</v>
      </c>
      <c r="F13" s="202">
        <v>138.1</v>
      </c>
      <c r="H13" s="288"/>
    </row>
    <row r="14" spans="1:8" s="10" customFormat="1" ht="21" customHeight="1">
      <c r="A14" s="6" t="s">
        <v>87</v>
      </c>
      <c r="B14" s="331">
        <v>196224.2</v>
      </c>
      <c r="C14" s="332">
        <v>186561.8</v>
      </c>
      <c r="D14" s="332">
        <v>382786</v>
      </c>
      <c r="E14" s="201">
        <v>99.4</v>
      </c>
      <c r="F14" s="202">
        <v>102.6</v>
      </c>
      <c r="H14" s="288"/>
    </row>
    <row r="15" spans="1:8" s="57" customFormat="1" ht="21" customHeight="1">
      <c r="A15" s="6" t="s">
        <v>88</v>
      </c>
      <c r="B15" s="331">
        <v>1129526.6</v>
      </c>
      <c r="C15" s="332">
        <v>1101035.8</v>
      </c>
      <c r="D15" s="332">
        <v>2230562.4</v>
      </c>
      <c r="E15" s="201">
        <v>145.2</v>
      </c>
      <c r="F15" s="202">
        <v>129.7</v>
      </c>
      <c r="H15" s="290"/>
    </row>
    <row r="16" spans="1:8" s="57" customFormat="1" ht="21" customHeight="1">
      <c r="A16" s="6" t="s">
        <v>89</v>
      </c>
      <c r="B16" s="331">
        <v>176332.1</v>
      </c>
      <c r="C16" s="332">
        <v>180653.3</v>
      </c>
      <c r="D16" s="332">
        <v>356985.4</v>
      </c>
      <c r="E16" s="201">
        <v>113.7</v>
      </c>
      <c r="F16" s="202">
        <v>113.3</v>
      </c>
      <c r="H16" s="290"/>
    </row>
    <row r="17" spans="1:8" s="57" customFormat="1" ht="21" customHeight="1">
      <c r="A17" s="6" t="s">
        <v>90</v>
      </c>
      <c r="B17" s="331">
        <v>132012.2</v>
      </c>
      <c r="C17" s="332">
        <v>120353.7</v>
      </c>
      <c r="D17" s="332">
        <v>252365.9</v>
      </c>
      <c r="E17" s="201">
        <v>94.4</v>
      </c>
      <c r="F17" s="202">
        <v>97.9</v>
      </c>
      <c r="H17" s="290"/>
    </row>
    <row r="18" spans="1:8" s="57" customFormat="1" ht="21" customHeight="1">
      <c r="A18" s="6" t="s">
        <v>91</v>
      </c>
      <c r="B18" s="331">
        <v>263682.8</v>
      </c>
      <c r="C18" s="332">
        <v>240260.9</v>
      </c>
      <c r="D18" s="332">
        <v>503943.7</v>
      </c>
      <c r="E18" s="201">
        <v>100.1</v>
      </c>
      <c r="F18" s="202">
        <v>101.9</v>
      </c>
      <c r="H18" s="290"/>
    </row>
    <row r="19" spans="1:8" s="57" customFormat="1" ht="21" customHeight="1">
      <c r="A19" s="6" t="s">
        <v>92</v>
      </c>
      <c r="B19" s="331">
        <v>115784.2</v>
      </c>
      <c r="C19" s="332">
        <v>112352.3</v>
      </c>
      <c r="D19" s="332">
        <v>228136.5</v>
      </c>
      <c r="E19" s="201">
        <v>111</v>
      </c>
      <c r="F19" s="202">
        <v>107.8</v>
      </c>
      <c r="H19" s="290"/>
    </row>
    <row r="20" spans="1:4" ht="21" customHeight="1">
      <c r="A20" s="6"/>
      <c r="B20" s="58"/>
      <c r="C20" s="59"/>
      <c r="D20" s="200"/>
    </row>
    <row r="21" spans="1:4" ht="21.75" customHeight="1">
      <c r="A21" s="60"/>
      <c r="B21" s="61"/>
      <c r="C21" s="60"/>
      <c r="D21" s="243"/>
    </row>
    <row r="22" s="3" customFormat="1" ht="21" customHeight="1">
      <c r="D22" s="235"/>
    </row>
    <row r="23" spans="2:4" ht="12.75">
      <c r="B23" s="27"/>
      <c r="C23" s="27"/>
      <c r="D23" s="244"/>
    </row>
    <row r="24" ht="12.75">
      <c r="D24" s="245"/>
    </row>
    <row r="25" ht="12.75">
      <c r="D25" s="246"/>
    </row>
    <row r="26" ht="12.75">
      <c r="D26" s="246"/>
    </row>
    <row r="27" ht="12.75">
      <c r="D27" s="246"/>
    </row>
    <row r="28" ht="12.75">
      <c r="D28" s="245"/>
    </row>
  </sheetData>
  <sheetProtection/>
  <mergeCells count="3">
    <mergeCell ref="A1:F1"/>
    <mergeCell ref="E3:F3"/>
    <mergeCell ref="E4:F4"/>
  </mergeCells>
  <printOptions horizontalCentered="1"/>
  <pageMargins left="0.15748031496062992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 Binh Dinh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Oanh Truong</dc:creator>
  <cp:keywords/>
  <dc:description/>
  <cp:lastModifiedBy>Admin</cp:lastModifiedBy>
  <cp:lastPrinted>2020-07-21T07:46:04Z</cp:lastPrinted>
  <dcterms:created xsi:type="dcterms:W3CDTF">2001-11-29T09:43:14Z</dcterms:created>
  <dcterms:modified xsi:type="dcterms:W3CDTF">2023-02-27T08:37:46Z</dcterms:modified>
  <cp:category/>
  <cp:version/>
  <cp:contentType/>
  <cp:contentStatus/>
</cp:coreProperties>
</file>