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tabRatio="926" firstSheet="5" activeTab="7"/>
  </bookViews>
  <sheets>
    <sheet name="Sheet1" sheetId="1" r:id="rId1"/>
    <sheet name="1 Tien do NN" sheetId="2" r:id="rId2"/>
    <sheet name="2. Chi so CN" sheetId="3" r:id="rId3"/>
    <sheet name="3. SPCN chuyeu" sheetId="4" r:id="rId4"/>
    <sheet name="4. Chỉ số lao động" sheetId="5" r:id="rId5"/>
    <sheet name="5. VĐT" sheetId="6" r:id="rId6"/>
    <sheet name="6. NH" sheetId="7" r:id="rId7"/>
    <sheet name="7. Tongmucbanle_HHDV" sheetId="8" r:id="rId8"/>
    <sheet name="8. Tổng mức bl" sheetId="9" r:id="rId9"/>
    <sheet name="9. Luu tru an uong" sheetId="10" r:id="rId10"/>
    <sheet name="10. Xuatkhau" sheetId="11" r:id="rId11"/>
    <sheet name="11. Nhapkhau" sheetId="12" r:id="rId12"/>
    <sheet name="12. Chi so gia" sheetId="13" r:id="rId13"/>
    <sheet name="13. Doanh thu VT" sheetId="14" r:id="rId14"/>
    <sheet name="14. Vantai" sheetId="15" r:id="rId15"/>
    <sheet name="15. Tai nan GThong" sheetId="16" r:id="rId16"/>
  </sheets>
  <externalReferences>
    <externalReference r:id="rId19"/>
  </externalReferences>
  <definedNames>
    <definedName name="_Fill" hidden="1">#REF!</definedName>
    <definedName name="nhan">#REF!</definedName>
  </definedNames>
  <calcPr fullCalcOnLoad="1"/>
</workbook>
</file>

<file path=xl/sharedStrings.xml><?xml version="1.0" encoding="utf-8"?>
<sst xmlns="http://schemas.openxmlformats.org/spreadsheetml/2006/main" count="627" uniqueCount="352">
  <si>
    <t>Tấn</t>
  </si>
  <si>
    <t>TỔNG SỐ</t>
  </si>
  <si>
    <t>TỔNG TRỊ GIÁ</t>
  </si>
  <si>
    <t>Thực hiện</t>
  </si>
  <si>
    <t>Bia đóng chai</t>
  </si>
  <si>
    <t>Tấm lợp bằng kim loại</t>
  </si>
  <si>
    <t>Điện sản xuất</t>
  </si>
  <si>
    <t>Điện thương phẩm</t>
  </si>
  <si>
    <t>Hàng hoá khác</t>
  </si>
  <si>
    <t>Hàng thuỷ sản</t>
  </si>
  <si>
    <t>Gạo</t>
  </si>
  <si>
    <t>Giày dép các loại</t>
  </si>
  <si>
    <t>Dung dịch đạm huyết thanh</t>
  </si>
  <si>
    <t>Đá ốp lát</t>
  </si>
  <si>
    <t>Cấu kiện nhà lắp sẵn bằng kim loại</t>
  </si>
  <si>
    <t>Tôm đông lạnh</t>
  </si>
  <si>
    <t>Phân theo ngành kinh tế</t>
  </si>
  <si>
    <t>Lít</t>
  </si>
  <si>
    <t>Chiếc</t>
  </si>
  <si>
    <t>Nước uống được</t>
  </si>
  <si>
    <t>Thương nghiệp</t>
  </si>
  <si>
    <t>Dịch vụ</t>
  </si>
  <si>
    <t>Đơn vị tính: %</t>
  </si>
  <si>
    <t>B. Khai khoáng</t>
  </si>
  <si>
    <t>07. Khai thác quặng kim loại</t>
  </si>
  <si>
    <t>08. Khai khoáng khác</t>
  </si>
  <si>
    <t>C. Công nghiệp chế biến, chế tạo</t>
  </si>
  <si>
    <t>10. Sản xuất chế biến thực phẩm</t>
  </si>
  <si>
    <t>11. Sản xuất đồ uống</t>
  </si>
  <si>
    <t>14. Sản xuất trang phục</t>
  </si>
  <si>
    <t>16. Chế biến gỗ và sản xuất sản phẩm từ gỗ, tre, nứa (trừ giường, tủ, bàn, ghế); sản xuất sản phẩm từ rơm, rạ và vật liệu tết bện</t>
  </si>
  <si>
    <t>17. Sản xuất giấy và sản phẩm từ giấy</t>
  </si>
  <si>
    <t>21. Sản xuất thuốc, hóa dược và dược liệu</t>
  </si>
  <si>
    <t>23. Sản xuất sản phẩm từ khoáng phi kim loại khác</t>
  </si>
  <si>
    <t>25. Sản xuất sản phẩm từ kim loại đúc sẵn (trừ máy móc, thiết bị)</t>
  </si>
  <si>
    <t>31. Sản xuất giường, tủ, bàn ghế</t>
  </si>
  <si>
    <t>D. Sản xuất và phân phối điện, khí đốt, nước nóng, hơi nước và điều hòa không khí</t>
  </si>
  <si>
    <t>35. Sản xuất và phân phối điện, khí đốt, nước nóng, hơi nước và điều hòa không khí</t>
  </si>
  <si>
    <t xml:space="preserve">E. Cung cấp nước, quản lý và xử lý rác thải, nước thải </t>
  </si>
  <si>
    <t>36. Khai thác, xử lý và cung cấp nước</t>
  </si>
  <si>
    <t>38. Hoạt động thu gom, xử lý và tiêu hủy rác thải; tái chế phế liệu</t>
  </si>
  <si>
    <t>Đơn vị
tính</t>
  </si>
  <si>
    <t>Vụ</t>
  </si>
  <si>
    <t>Người</t>
  </si>
  <si>
    <t xml:space="preserve">     Hàng ăn và dịch vụ ăn uống</t>
  </si>
  <si>
    <r>
      <t xml:space="preserve">         </t>
    </r>
    <r>
      <rPr>
        <i/>
        <sz val="10"/>
        <rFont val="Arial"/>
        <family val="2"/>
      </rPr>
      <t>Trong đó:</t>
    </r>
  </si>
  <si>
    <t xml:space="preserve">                        Lương thực</t>
  </si>
  <si>
    <t xml:space="preserve">                        Thực phẩm</t>
  </si>
  <si>
    <t xml:space="preserve">                        Ăn uống ngoài gia đình</t>
  </si>
  <si>
    <t xml:space="preserve">     Đồ uống và thuốc lá</t>
  </si>
  <si>
    <t xml:space="preserve">     Nhà ở, điện, nuớc, chất đốt và VLXD</t>
  </si>
  <si>
    <t xml:space="preserve">     Thiết bị và đồ dùng gia đình</t>
  </si>
  <si>
    <t xml:space="preserve">     Thuốc và dịch vụ y tế</t>
  </si>
  <si>
    <t xml:space="preserve">     Giao thông</t>
  </si>
  <si>
    <t xml:space="preserve">     Bưu chính viễn thông</t>
  </si>
  <si>
    <t xml:space="preserve">     Giáo dục</t>
  </si>
  <si>
    <t xml:space="preserve">     Văn hoá, giải trí và du lịch</t>
  </si>
  <si>
    <t xml:space="preserve">     Hàng hoá và dịch vụ khác</t>
  </si>
  <si>
    <t>2. CHỈ SỐ GIÁ VÀNG</t>
  </si>
  <si>
    <t>3. CHỈ SỐ GIÁ ĐÔ LA MỸ</t>
  </si>
  <si>
    <t>Khách sạn, nhà hàng</t>
  </si>
  <si>
    <t>"</t>
  </si>
  <si>
    <t>TOÀN NGÀNH</t>
  </si>
  <si>
    <r>
      <t xml:space="preserve">Cơ cấu
</t>
    </r>
    <r>
      <rPr>
        <b/>
        <i/>
        <sz val="10"/>
        <rFont val="Arial"/>
        <family val="2"/>
      </rPr>
      <t>(%)</t>
    </r>
  </si>
  <si>
    <t>Giá trị</t>
  </si>
  <si>
    <t>Quặng và khoáng sản khác</t>
  </si>
  <si>
    <t>Gỗ</t>
  </si>
  <si>
    <t>Sản phẩm từ sắt thép</t>
  </si>
  <si>
    <t xml:space="preserve">   Máy móc thiết bị và dụng cụ phụ tùng</t>
  </si>
  <si>
    <t xml:space="preserve">   Gỗ và sản phẩm từ gỗ</t>
  </si>
  <si>
    <t xml:space="preserve">   Vải các loại</t>
  </si>
  <si>
    <t>Tháng trước</t>
  </si>
  <si>
    <t>Cùng kỳ năm trước</t>
  </si>
  <si>
    <t>Du lịch lữ hành</t>
  </si>
  <si>
    <t>-</t>
  </si>
  <si>
    <t>Phân theo nhóm hàng</t>
  </si>
  <si>
    <t>Lương thực, thực phẩm</t>
  </si>
  <si>
    <t>Hàng may mặc</t>
  </si>
  <si>
    <t>Đồ dùng, dụng cụ, trang thiết bị gia đình</t>
  </si>
  <si>
    <t>Vật phẩm, văn hóa, giáo dục</t>
  </si>
  <si>
    <t>Gỗ và vật liệu xây dựng</t>
  </si>
  <si>
    <t>Ô tô các loại</t>
  </si>
  <si>
    <t>Phương tiện đi lại (kể cả phụ tùng)</t>
  </si>
  <si>
    <t>Xăng, dầu các loại</t>
  </si>
  <si>
    <t>Nhiên liệu khác (trừ xăng dầu)</t>
  </si>
  <si>
    <t>Đá quý, kim loại quý và sản phẩm</t>
  </si>
  <si>
    <t>Hàng hóa khác</t>
  </si>
  <si>
    <t>Sắn và các sản phẩm từ sắn</t>
  </si>
  <si>
    <t>Sản phẩm từ chất dẻo</t>
  </si>
  <si>
    <t>Sản phẩm gỗ</t>
  </si>
  <si>
    <t>Hàng dệt, may</t>
  </si>
  <si>
    <t>Thức ăn gia súc và nguyên liệu</t>
  </si>
  <si>
    <t>Nguyên phụ liệu dược phẩm</t>
  </si>
  <si>
    <t>Nguyên phụ liệu dệt, may, da, giày</t>
  </si>
  <si>
    <t>Máy móc thiết bị và dụng cụ phụ tùng</t>
  </si>
  <si>
    <t xml:space="preserve">     May mặc, mũ nón, giày dép</t>
  </si>
  <si>
    <t>1. Tai nạn giao thông</t>
  </si>
  <si>
    <t>Số vụ tai nạn giao thông</t>
  </si>
  <si>
    <t>Số người chết</t>
  </si>
  <si>
    <t>Số người bị thương</t>
  </si>
  <si>
    <t>Triệu đồng</t>
  </si>
  <si>
    <t>Số vụ vi phạm đã phát hiện</t>
  </si>
  <si>
    <t>Số vụ đã xử lý</t>
  </si>
  <si>
    <t>Số tiền xử phạt</t>
  </si>
  <si>
    <t>Sắt thép và sản phẩm từ sắt thép</t>
  </si>
  <si>
    <t>Dịch vụ lưu trú</t>
  </si>
  <si>
    <t>Dịch vụ ăn uống</t>
  </si>
  <si>
    <t>Vận tải hành khách</t>
  </si>
  <si>
    <t>Đường bộ</t>
  </si>
  <si>
    <t>Đường sắt</t>
  </si>
  <si>
    <t>Đường thủy</t>
  </si>
  <si>
    <t>Đường hàng không</t>
  </si>
  <si>
    <t>Vận tải hàng hóa</t>
  </si>
  <si>
    <t>Dịch vụ hỗ trợ vận tải</t>
  </si>
  <si>
    <t>13. Dệt</t>
  </si>
  <si>
    <t>15. Sản xuất da và các sản phẩm có liên quan</t>
  </si>
  <si>
    <t>18. In, sao chép bản ghi các loại</t>
  </si>
  <si>
    <t>20. Sản xuất hóa chất và sản phẩm hóa chất</t>
  </si>
  <si>
    <t>22. Sản xuất sản phẩm từ cao su và plastic</t>
  </si>
  <si>
    <t>24. Sản xuất kim loại</t>
  </si>
  <si>
    <t>27. Sản xuất thiết bị điện</t>
  </si>
  <si>
    <t>28. Sản xuất máy móc, thiết bị chưa được phân vào đâu</t>
  </si>
  <si>
    <t>30. Sản xuất phương tiện vận tải khác</t>
  </si>
  <si>
    <t>32. Công nghiệp chế biến, chế tạo khác</t>
  </si>
  <si>
    <t>33. Sửa chữa, bảo dưỡng và lắp đặt máy móc và thiết bị</t>
  </si>
  <si>
    <t>Sữa và kem chưa cô đặc</t>
  </si>
  <si>
    <t>1000 lít</t>
  </si>
  <si>
    <t>Tinh bột sắn</t>
  </si>
  <si>
    <t>1000 cái</t>
  </si>
  <si>
    <t>1000 đôi</t>
  </si>
  <si>
    <t>Triệu trang</t>
  </si>
  <si>
    <t>Ôxy</t>
  </si>
  <si>
    <t>Dược phẩm khác chưa được phân vào đâu</t>
  </si>
  <si>
    <t>Kg</t>
  </si>
  <si>
    <t>1000 viên</t>
  </si>
  <si>
    <t>Cái</t>
  </si>
  <si>
    <t>Ghế khác có khung bằng gỗ</t>
  </si>
  <si>
    <t>1. Tổng nguồn vốn huy động</t>
  </si>
  <si>
    <t>2. Tổng dư nợ cho vay</t>
  </si>
  <si>
    <t>Thuốc nước để tiêm</t>
  </si>
  <si>
    <t>Thực hiện kỳ này</t>
  </si>
  <si>
    <t>cùng kỳ</t>
  </si>
  <si>
    <t>năm trước</t>
  </si>
  <si>
    <t>so với cùng kỳ</t>
  </si>
  <si>
    <t>kỳ này</t>
  </si>
  <si>
    <r>
      <t xml:space="preserve">năm trước </t>
    </r>
    <r>
      <rPr>
        <b/>
        <i/>
        <sz val="10"/>
        <rFont val="Arial"/>
        <family val="2"/>
      </rPr>
      <t>(%)</t>
    </r>
  </si>
  <si>
    <t>Ước tính</t>
  </si>
  <si>
    <t>Cộng dồn</t>
  </si>
  <si>
    <t>năm</t>
  </si>
  <si>
    <r>
      <t xml:space="preserve">so với </t>
    </r>
    <r>
      <rPr>
        <b/>
        <i/>
        <sz val="10"/>
        <rFont val="Arial"/>
        <family val="2"/>
      </rPr>
      <t>(%)</t>
    </r>
  </si>
  <si>
    <t>với cùng kỳ</t>
  </si>
  <si>
    <t>Công nghiệp chế biến, chế tạo</t>
  </si>
  <si>
    <t>Sản xuất chế biến thực phẩm</t>
  </si>
  <si>
    <t>Sản xuất đồ uống</t>
  </si>
  <si>
    <t>Dệt</t>
  </si>
  <si>
    <t>Sản xuất trang phục</t>
  </si>
  <si>
    <t>Sản xuất da và các sản phẩm có liên quan</t>
  </si>
  <si>
    <t>Sản xuất giấy và sản phẩm từ giấy</t>
  </si>
  <si>
    <t>In, sao chép bản ghi các loại</t>
  </si>
  <si>
    <t>Sản xuất hoá chất và sản phẩm hoá chất</t>
  </si>
  <si>
    <t>Sản xuất thuốc, hoá dược và dược liệu</t>
  </si>
  <si>
    <t>Sản xuất sản phẩm từ cao su và plastic</t>
  </si>
  <si>
    <t>Sản xuất sản phẩm từ khoáng phi kim loại khác</t>
  </si>
  <si>
    <t>Sản xuất kim loại</t>
  </si>
  <si>
    <t>Sản xuất sản phẩm từ kim loại đúc sẵn (trừ máy móc, thiết bị)</t>
  </si>
  <si>
    <t>Sản xuất thiết bị điện</t>
  </si>
  <si>
    <t>Sản xuất máy móc, thiết bị chưa được phân vào đâu</t>
  </si>
  <si>
    <t>Sản xuất giường, tủ, bàn, ghế</t>
  </si>
  <si>
    <t>Phân theo ngành công nghiệp cấp I</t>
  </si>
  <si>
    <t>Khai khoáng</t>
  </si>
  <si>
    <t>Sản xuất và phân phối điện, khí đốt, nước nóng, hơi nước
và điều hòa không khí</t>
  </si>
  <si>
    <t>Cung cấp nước, hoạt động quản lý và xử lý rác thải, nước thải</t>
  </si>
  <si>
    <t>Phân theo ngành công nghiệp cấp II</t>
  </si>
  <si>
    <t>Khai thác quặng kim loại</t>
  </si>
  <si>
    <t>Khai khoáng khác</t>
  </si>
  <si>
    <t>Sản xuất phương tiện vận tải khác</t>
  </si>
  <si>
    <t>Khai thác, xử lý và cung cấp nước</t>
  </si>
  <si>
    <t>Hoạt động thu gom, xử lý và tiêu huỷ rác thải; tái chế phế liệu</t>
  </si>
  <si>
    <t>Phân theo loại hình doanh nghiệp</t>
  </si>
  <si>
    <t>Doanh nghiệp Nhà nước</t>
  </si>
  <si>
    <t>Doanh nghiệp ngoài Nhà nước</t>
  </si>
  <si>
    <t>Doanh nghiệp có vốn đầu tư nước ngoài</t>
  </si>
  <si>
    <r>
      <t>3. Tỷ lệ nợ xấu trên tổng dư nợ</t>
    </r>
    <r>
      <rPr>
        <b/>
        <i/>
        <sz val="10"/>
        <rFont val="Arial"/>
        <family val="2"/>
      </rPr>
      <t xml:space="preserve"> (%)</t>
    </r>
  </si>
  <si>
    <t xml:space="preserve">*Ghi chú: </t>
  </si>
  <si>
    <t>Ống tuýp, ống dẫn và ống vòi loại cứng</t>
  </si>
  <si>
    <t>Đơn vị tính: Triệu đồng</t>
  </si>
  <si>
    <t>Đơn vị tính: Tỷ đồng</t>
  </si>
  <si>
    <t>Đơn vị tính:  Triệu đồng</t>
  </si>
  <si>
    <t>Đơn vị tính: 1000 USD</t>
  </si>
  <si>
    <t>Kinh tế Nhà nước</t>
  </si>
  <si>
    <t>Kinh tế tư nhân</t>
  </si>
  <si>
    <t>Kinh tế có vốn đầu tư nước ngoài</t>
  </si>
  <si>
    <t>so với</t>
  </si>
  <si>
    <t>tháng 3</t>
  </si>
  <si>
    <t xml:space="preserve">   Phân bón</t>
  </si>
  <si>
    <t>4 tháng</t>
  </si>
  <si>
    <t>tháng 4</t>
  </si>
  <si>
    <t>4 tháng năm</t>
  </si>
  <si>
    <t xml:space="preserve">    Cây ngô</t>
  </si>
  <si>
    <t xml:space="preserve">    Cây lạc</t>
  </si>
  <si>
    <t xml:space="preserve">    Rau các loại</t>
  </si>
  <si>
    <t xml:space="preserve">    Đậu các loại</t>
  </si>
  <si>
    <t>Tháng 3</t>
  </si>
  <si>
    <t>Tháng 4</t>
  </si>
  <si>
    <t xml:space="preserve">Ước tính </t>
  </si>
  <si>
    <t xml:space="preserve"> kế hoạch</t>
  </si>
  <si>
    <t>năm trước (%)</t>
  </si>
  <si>
    <t>Vốn ngân sách Nhà nước cấp tỉnh</t>
  </si>
  <si>
    <t xml:space="preserve">  - Vốn cân đối ngân sách tỉnh</t>
  </si>
  <si>
    <t xml:space="preserve">     Trong đó: Thu từ quỹ sử dụng đất</t>
  </si>
  <si>
    <t xml:space="preserve">  - Vốn Trung ương hỗ trợ đầu tư theo mục tiêu</t>
  </si>
  <si>
    <t xml:space="preserve">  - Vốn nước ngoài (ODA)</t>
  </si>
  <si>
    <t xml:space="preserve">  - Xổ số kiến thiết</t>
  </si>
  <si>
    <t xml:space="preserve">  - Vốn khác</t>
  </si>
  <si>
    <t>Vốn ngân sách Nhà nước cấp huyện</t>
  </si>
  <si>
    <t xml:space="preserve">  - Vốn cân đối ngân sách huyện</t>
  </si>
  <si>
    <t xml:space="preserve">  - Vốn Tỉnh hỗ trợ đầu tư theo mục tiêu</t>
  </si>
  <si>
    <t>Vốn ngân sách Nhà nước cấp xã</t>
  </si>
  <si>
    <t xml:space="preserve">  - Vốn cân đối ngân sách xã</t>
  </si>
  <si>
    <t xml:space="preserve">  - Vốn huyện hỗ trợ đầu tư theo mục tiêu</t>
  </si>
  <si>
    <t>Dịch vụ lưu trú, ăn uống</t>
  </si>
  <si>
    <t>Dịch vụ tiêu dùng khác</t>
  </si>
  <si>
    <t>Chia theo mặt hàng chủ yếu</t>
  </si>
  <si>
    <t>Bình quân</t>
  </si>
  <si>
    <t>Kỳ gốc</t>
  </si>
  <si>
    <t>Tháng 12</t>
  </si>
  <si>
    <t>1. CHỈ SỐ GIÁ TIÊU DÙNG</t>
  </si>
  <si>
    <t xml:space="preserve">                        Dịch vụ y tế</t>
  </si>
  <si>
    <t xml:space="preserve">                        Dịch vụ giáo dục</t>
  </si>
  <si>
    <t>cùng kỳ năm</t>
  </si>
  <si>
    <t>trước (%)</t>
  </si>
  <si>
    <t>A. HÀNH KHÁCH</t>
  </si>
  <si>
    <t>I. Vận chuyển (Nghìn HK)</t>
  </si>
  <si>
    <t>Phân theo ngành vận tải</t>
  </si>
  <si>
    <t>Hàng không</t>
  </si>
  <si>
    <t>B. HÀNG HÓA</t>
  </si>
  <si>
    <t>I. Vận chuyển (Nghìn tấn)</t>
  </si>
  <si>
    <r>
      <t xml:space="preserve">C. HÀNG HÓA 
    THÔNG QUA CẢNG - </t>
    </r>
    <r>
      <rPr>
        <b/>
        <i/>
        <sz val="10"/>
        <rFont val="Arial"/>
        <family val="2"/>
      </rPr>
      <t>Nghìn TTQ</t>
    </r>
  </si>
  <si>
    <t>Tháng 4 năm</t>
  </si>
  <si>
    <t>tháng 3 năm</t>
  </si>
  <si>
    <t>6. Hoạt động ngân hàng</t>
  </si>
  <si>
    <t>10. Xuất khẩu</t>
  </si>
  <si>
    <t>11. Nhập khẩu</t>
  </si>
  <si>
    <t xml:space="preserve">Tháng 4 </t>
  </si>
  <si>
    <t>hiện</t>
  </si>
  <si>
    <t>Thực</t>
  </si>
  <si>
    <t xml:space="preserve">Ước </t>
  </si>
  <si>
    <t>tính</t>
  </si>
  <si>
    <t>Ước</t>
  </si>
  <si>
    <t>Quặng inmenit và tinh quặng inmenit</t>
  </si>
  <si>
    <t>II. Luân chuyển (Nghìn HK.km)</t>
  </si>
  <si>
    <t>II. Luân chuyển (Nghìn tấn.km)</t>
  </si>
  <si>
    <t>Cùng kỳ
năm trước</t>
  </si>
  <si>
    <t>(2019)</t>
  </si>
  <si>
    <t>T4/T4</t>
  </si>
  <si>
    <t>4T/4T</t>
  </si>
  <si>
    <t>Diện tích gieo trồng cây hằng năm</t>
  </si>
  <si>
    <t xml:space="preserve">  - Lúa</t>
  </si>
  <si>
    <t xml:space="preserve">    Lúa hè thu</t>
  </si>
  <si>
    <t xml:space="preserve">  - Các loại cây hằng năm khác</t>
  </si>
  <si>
    <t>năm 2022</t>
  </si>
  <si>
    <t>Đá xây dựng khác</t>
  </si>
  <si>
    <t>1000 chiếc</t>
  </si>
  <si>
    <t>Hương cây</t>
  </si>
  <si>
    <t>1000 thẻ</t>
  </si>
  <si>
    <t>2. Vi phạm môi trường</t>
  </si>
  <si>
    <t xml:space="preserve">    Lúa đông xuân</t>
  </si>
  <si>
    <r>
      <rPr>
        <b/>
        <sz val="12"/>
        <rFont val="Times New Roman"/>
        <family val="1"/>
      </rPr>
      <t>CỤC THỐNG KÊ TỈNH BÌNH ĐỊNH
Số: /BC-CTK</t>
    </r>
    <r>
      <rPr>
        <b/>
        <sz val="14"/>
        <rFont val="Times New Roman"/>
        <family val="1"/>
      </rPr>
      <t xml:space="preserve">
</t>
    </r>
    <r>
      <rPr>
        <b/>
        <sz val="18"/>
        <rFont val="Times New Roman"/>
        <family val="1"/>
      </rPr>
      <t>BÁO CÁO 
ƯỚC TÍNH SỐ LIỆU 
KINH TẾ - XÃ HỘI</t>
    </r>
    <r>
      <rPr>
        <b/>
        <sz val="14"/>
        <rFont val="Times New Roman"/>
        <family val="1"/>
      </rPr>
      <t xml:space="preserve">
THÁNG 4 VÀ 4 THÁNG NĂM 2023
</t>
    </r>
    <r>
      <rPr>
        <b/>
        <i/>
        <sz val="12"/>
        <rFont val="Times New Roman"/>
        <family val="1"/>
      </rPr>
      <t xml:space="preserve"> </t>
    </r>
    <r>
      <rPr>
        <b/>
        <sz val="12"/>
        <rFont val="Times New Roman"/>
        <family val="1"/>
      </rPr>
      <t>Bình Định, tháng 4 - 2023</t>
    </r>
  </si>
  <si>
    <t>2. Chỉ số sản xuất công nghiệp tháng 4 và 4 tháng năm 2023</t>
  </si>
  <si>
    <t>năm 2023</t>
  </si>
  <si>
    <t>3. Sản lượng một số sản phẩm công nghiệp chủ yếu tháng 4 và 4 tháng năm 2023</t>
  </si>
  <si>
    <t>Tháng 4 năm 2023</t>
  </si>
  <si>
    <r>
      <t xml:space="preserve">năm 2022 </t>
    </r>
    <r>
      <rPr>
        <b/>
        <i/>
        <sz val="10"/>
        <rFont val="Arial"/>
        <family val="2"/>
      </rPr>
      <t>(%)</t>
    </r>
  </si>
  <si>
    <t>2023 so</t>
  </si>
  <si>
    <r>
      <t>3.</t>
    </r>
    <r>
      <rPr>
        <b/>
        <i/>
        <sz val="14"/>
        <rFont val="Arial"/>
        <family val="2"/>
      </rPr>
      <t xml:space="preserve"> (Tiếp theo) </t>
    </r>
    <r>
      <rPr>
        <b/>
        <sz val="14"/>
        <rFont val="Arial"/>
        <family val="2"/>
      </rPr>
      <t>Sản lượng một số sản phẩm công nghiệp chủ yếu 
     tháng 4 và 4 tháng năm 2023</t>
    </r>
  </si>
  <si>
    <t>4. Chỉ số sử dụng lao động của doanh nghiệp công nghiệp 
     tháng 4 và 4 tháng năm 2023</t>
  </si>
  <si>
    <t>Ước tính tháng 4 
năm 2023
 so với 
tháng 3
năm 2023</t>
  </si>
  <si>
    <t>Ước tính tháng 4
năm 2023
so với 
cùng kỳ
năm 2022</t>
  </si>
  <si>
    <t>4 tháng
năm 2023
so với 
cùng kỳ 
năm 2022</t>
  </si>
  <si>
    <t>5. Vốn đầu tư thực hiện thuộc nguồn vốn ngân sách Nhà nước 
    do địa phương quản lý tháng 4 và 4 tháng năm 2023</t>
  </si>
  <si>
    <t>2023 so với</t>
  </si>
  <si>
    <t>năm 2023 (%)</t>
  </si>
  <si>
    <t>Ước tính 
đến ngày 
30 tháng 4
năm 2023</t>
  </si>
  <si>
    <r>
      <t xml:space="preserve">Ước tính 
đến ngày 30 tháng 4
năm 2023
so với </t>
    </r>
    <r>
      <rPr>
        <b/>
        <i/>
        <sz val="10"/>
        <rFont val="Arial"/>
        <family val="2"/>
      </rPr>
      <t>(%)</t>
    </r>
  </si>
  <si>
    <t>Tháng 12 
năm 2022</t>
  </si>
  <si>
    <t>7. Tổng mức bán lẻ hàng hóa và doanh thu dịch vụ 
     tháng 4 và 4 tháng năm 2023</t>
  </si>
  <si>
    <t>Thực hiện 
tháng 3 năm 2023</t>
  </si>
  <si>
    <t>Ước tính tháng 4 năm 2023</t>
  </si>
  <si>
    <t>Cộng dồn 4 tháng 
năm 2023</t>
  </si>
  <si>
    <r>
      <t xml:space="preserve">Ước tính tháng 4 năm 2023
so với 
</t>
    </r>
    <r>
      <rPr>
        <b/>
        <i/>
        <sz val="10"/>
        <rFont val="Arial"/>
        <family val="2"/>
      </rPr>
      <t>(%)</t>
    </r>
  </si>
  <si>
    <r>
      <t xml:space="preserve">Cộng dồn 4 tháng năm 2023 so với cùng kỳ năm trước </t>
    </r>
    <r>
      <rPr>
        <b/>
        <i/>
        <sz val="10"/>
        <rFont val="Arial"/>
        <family val="2"/>
      </rPr>
      <t>(%)</t>
    </r>
  </si>
  <si>
    <t>8. Doanh thu bán lẻ hàng hóa tháng 4 và 4 tháng năm 2023</t>
  </si>
  <si>
    <t>9. Doanh thu dịch vụ lưu trú, ăn uống, du lịch lữ hành 
      và dịch vụ tiêu dùng khác tháng 4 và 4 tháng năm 2023</t>
  </si>
  <si>
    <t>4 tháng năm 2023</t>
  </si>
  <si>
    <t>12. Chỉ số giá tiêu dùng, chỉ số giá vàng và đô la Mỹ 
      tháng 4 và 4 tháng năm 2023</t>
  </si>
  <si>
    <t>Tháng 4 năm 2023 so với</t>
  </si>
  <si>
    <t>13. Doanh thu vận tải, kho bãi và dịch vụ hỗ trợ vận tải; bưu chính, 
       chuyển phát tháng 4 và 4 tháng năm 2023</t>
  </si>
  <si>
    <t>14. Vận tải hành khách và hàng hoá tháng 4 và 4 tháng năm 2023</t>
  </si>
  <si>
    <t>2023 (%)</t>
  </si>
  <si>
    <t>15. Trật tự, an toàn xã hội tháng 4 và 4 tháng năm 2023</t>
  </si>
  <si>
    <t>Cộng dồn 
4 tháng năm 2023</t>
  </si>
  <si>
    <r>
      <t xml:space="preserve">Tháng 4 năm 2023
so với 
</t>
    </r>
    <r>
      <rPr>
        <b/>
        <i/>
        <sz val="10"/>
        <rFont val="Arial"/>
        <family val="2"/>
      </rPr>
      <t>(%)</t>
    </r>
  </si>
  <si>
    <r>
      <t xml:space="preserve">Cộng dồn 4 tháng năm 2023 so với 
cùng kỳ 
</t>
    </r>
    <r>
      <rPr>
        <b/>
        <i/>
        <sz val="10"/>
        <rFont val="Arial"/>
        <family val="2"/>
      </rPr>
      <t>(%)</t>
    </r>
  </si>
  <si>
    <t xml:space="preserve">   - Số liệu tai nạn giao thông tháng 4/2023 tính từ ngày 15/3/2023 đến ngày 14/4/2023</t>
  </si>
  <si>
    <t xml:space="preserve">   - Số liệu vi phạm môi trường tháng 4/2023 tính từ ngày 19/3/2023 đến ngày 18/4/2023</t>
  </si>
  <si>
    <t>Bao và túi (kể cả loại hình nón) từ plastic khác</t>
  </si>
  <si>
    <t>Tấm, phiến, màng, lỏ và dải khỏc bằng plastic loại xốp</t>
  </si>
  <si>
    <t>Gạch xây dựng bằng đất sét nung (trừ gốm, sứ) quy chuẩn 220x105x60mm</t>
  </si>
  <si>
    <t>Gạch và gạch khối xây dựng bằng xi măng, bê tông hoặc đá nhân tạo</t>
  </si>
  <si>
    <t>Bê tông trộn sẵn (bê tông tươi)</t>
  </si>
  <si>
    <t>M3</t>
  </si>
  <si>
    <t>M2</t>
  </si>
  <si>
    <t>Gang thỏi hợp kim; Gang kính</t>
  </si>
  <si>
    <t>Ống bằng sắt, thép có nối khác</t>
  </si>
  <si>
    <t>Cấu kiện thép và cột làm bằng những thanh sắt, thép bắt chéo nhau</t>
  </si>
  <si>
    <t>Quạt bàn, quạt tường, quạt trần với công suất không quá 125 W</t>
  </si>
  <si>
    <t>Máy bào, máy phay hay máy tạo khuôn dùng để gia công gỗ</t>
  </si>
  <si>
    <t>Máy và thiết bị cơ khí khác có chức năng riêng biệt chưa được phân vào đâu</t>
  </si>
  <si>
    <t>Bàn bằng gỗ các lọai</t>
  </si>
  <si>
    <t>Ghế nhựa giả mây</t>
  </si>
  <si>
    <t>Bàn nhựa giả mây</t>
  </si>
  <si>
    <t>Triệu KWh</t>
  </si>
  <si>
    <t>1000 m3</t>
  </si>
  <si>
    <t>Phi lê cá và các loại thịt cá khác tươi, ướp lạnh</t>
  </si>
  <si>
    <t>Thức ăn cho gia súc</t>
  </si>
  <si>
    <t>Thức ăn cho gia cầm</t>
  </si>
  <si>
    <t>Nước khoáng không có ga</t>
  </si>
  <si>
    <t>Nước có vị hoa quả (cam, táo,…)</t>
  </si>
  <si>
    <t>Nước yến và nước bổ dưỡng khác</t>
  </si>
  <si>
    <t>Các loại mền chăn, các loại nệm, đệm, nệm ghế, nệm gối</t>
  </si>
  <si>
    <t>Bộ com-lê, quần áo đồng bộ, áo jacket, quần dài, quần yếm, quần soóc cho người lớn không dệt kim hoặc đan móc</t>
  </si>
  <si>
    <t>Áo bó, áo chui đầu, áo cài khuy, gi-lê và các mặt hàng tương tự dệt kim hoặc móc</t>
  </si>
  <si>
    <t>Quần tất, quần áo nịt, bít tất dài (trên đầu gối), bít tất ngắn và các loại hàng bít tất dệt kim khác, kể cả nịt chân (ví dụ, dùng cho người dãn tĩnh mạch) và giày dép không đế, dệt kim hoặc móc</t>
  </si>
  <si>
    <t>Giầy dép có mũ bằng nguyên liệu dệt và có đế ngoài</t>
  </si>
  <si>
    <t>Vỏ bào, dăm gỗ</t>
  </si>
  <si>
    <t>Thùng, hộp bằng bìa cứng (trừ bìa nhăn)</t>
  </si>
  <si>
    <t>Báo in (quy khổ 13cmx19cm)</t>
  </si>
  <si>
    <t>Sản phẩm in khác (quy khổ 13cmx19cm)</t>
  </si>
  <si>
    <t>Titan ôxít</t>
  </si>
  <si>
    <t>Phân khoáng hoặc phân hoá học chứa 3 nguyên tố: nitơ, photpho và kali (NPK)</t>
  </si>
  <si>
    <t>Chế biến gỗ và sản xuất sản phẩm từ gỗ, tre, nứa (trừ giường, tủ, bàn, ghế); sản xuất sản phẩm từ rơm, rạ và vật liệu tết bện</t>
  </si>
  <si>
    <t>Sản xuất và phân phối điện, khí đốt, nước nóng, hơi nước và điều hoà không khí</t>
  </si>
  <si>
    <t>KH2023</t>
  </si>
  <si>
    <t>4t/2022</t>
  </si>
  <si>
    <t>t5/2022</t>
  </si>
  <si>
    <t>5t/2022</t>
  </si>
  <si>
    <t>Hàng rau quả</t>
  </si>
  <si>
    <t>t4/2022</t>
  </si>
  <si>
    <t>t3/2023</t>
  </si>
  <si>
    <t>SC xe có động cơ, mô tô, xe máy và xe có động cơ khác</t>
  </si>
  <si>
    <t>Bưu chính, chuyển phát</t>
  </si>
  <si>
    <r>
      <t xml:space="preserve">1. Sản xuất nông nghiệp đến ngày </t>
    </r>
    <r>
      <rPr>
        <b/>
        <sz val="14"/>
        <rFont val="Arial"/>
        <family val="2"/>
      </rPr>
      <t>13 th</t>
    </r>
    <r>
      <rPr>
        <b/>
        <sz val="14"/>
        <rFont val="Arial"/>
        <family val="2"/>
      </rPr>
      <t>áng 4 năm 2023</t>
    </r>
  </si>
</sst>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quot;;[Red]\-#,##0.00\ &quot;€&quot;"/>
    <numFmt numFmtId="173" formatCode="0.0"/>
    <numFmt numFmtId="174" formatCode="#,##0.0"/>
    <numFmt numFmtId="175" formatCode="_(* #,##0.0_);_(* \(#,##0.0\);_(* &quot;-&quot;_);_(@_)"/>
    <numFmt numFmtId="176" formatCode="_(* #,##0.0_);_(* \(#,##0.0\);_(* &quot;-&quot;?_);_(@_)"/>
    <numFmt numFmtId="177" formatCode="_(* #,##0.0_);_(* \(#,##0.0\);_(* &quot;-&quot;??_);_(@_)"/>
    <numFmt numFmtId="178" formatCode="_(* #,##0.000_);_(* \(#,##0.000\);_(* &quot;-&quot;??_);_(@_)"/>
    <numFmt numFmtId="179" formatCode="_-* #,##0\ _P_t_s_-;\-* #,##0\ _P_t_s_-;_-* &quot;-&quot;\ _P_t_s_-;_-@_-"/>
    <numFmt numFmtId="180" formatCode="\$#,##0\ ;\(\$#,##0\)"/>
    <numFmt numFmtId="181" formatCode="&quot;\&quot;#,##0;[Red]&quot;\&quot;&quot;\&quot;\-#,##0"/>
    <numFmt numFmtId="182" formatCode="&quot;\&quot;#,##0.00;[Red]&quot;\&quot;&quot;\&quot;&quot;\&quot;&quot;\&quot;&quot;\&quot;&quot;\&quot;\-#,##0.00"/>
    <numFmt numFmtId="183" formatCode="&quot;\&quot;#,##0.00;[Red]&quot;\&quot;\-#,##0.00"/>
    <numFmt numFmtId="184" formatCode="&quot;\&quot;#,##0;[Red]&quot;\&quot;\-#,##0"/>
    <numFmt numFmtId="185" formatCode="_(* #,##0_);_(* \(#,##0\);_(* &quot;-&quot;??_);_(@_)"/>
    <numFmt numFmtId="186" formatCode="#,##0.000"/>
    <numFmt numFmtId="187" formatCode="0.000"/>
    <numFmt numFmtId="188" formatCode="0.0000"/>
    <numFmt numFmtId="189" formatCode="0.00000"/>
    <numFmt numFmtId="190" formatCode="_(&quot;$&quot;* #,##0.0_);_(&quot;$&quot;* \(#,##0.0\);_(&quot;$&quot;* &quot;-&quot;?_);_(@_)"/>
    <numFmt numFmtId="191" formatCode="#,##0.0_);\(#,##0.0\)"/>
    <numFmt numFmtId="192" formatCode="_(* #,##0.000_);_(* \(#,##0.000\);_(* &quot;-&quot;???_);_(@_)"/>
    <numFmt numFmtId="193" formatCode="_(* #,##0.0000_);_(* \(#,##0.0000\);_(* &quot;-&quot;??_);_(@_)"/>
    <numFmt numFmtId="194" formatCode="_(* #,##0.00000_);_(* \(#,##0.00000\);_(* &quot;-&quot;??_);_(@_)"/>
    <numFmt numFmtId="195" formatCode="_(* #,##0.00_);_(* \(#,##0.00\);_(* &quot;-&quot;?_);_(@_)"/>
    <numFmt numFmtId="196" formatCode="_(* #,##0.000_);_(* \(#,##0.000\);_(* &quot;-&quot;?_);_(@_)"/>
    <numFmt numFmtId="197" formatCode="_(* #,##0.0000_);_(* \(#,##0.0000\);_(* &quot;-&quot;?_);_(@_)"/>
    <numFmt numFmtId="198" formatCode="[$-409]dddd\,\ mmmm\ dd\,\ yyyy"/>
    <numFmt numFmtId="199" formatCode="[$-409]h:mm:ss\ AM/PM"/>
    <numFmt numFmtId="200" formatCode="#,##0.0000"/>
    <numFmt numFmtId="201" formatCode="&quot;$&quot;#,##0.0"/>
    <numFmt numFmtId="202" formatCode="_(* #,##0.00_);_(* \(#,##0.00\);_(* &quot;-&quot;???_);_(@_)"/>
    <numFmt numFmtId="203" formatCode="_(* #,##0.0_);_(* \(#,##0.0\);_(* &quot;-&quot;???_);_(@_)"/>
    <numFmt numFmtId="204" formatCode="_(* #,##0.0000_);_(* \(#,##0.0000\);_(* &quot;-&quot;????_);_(@_)"/>
    <numFmt numFmtId="205" formatCode="0.000000"/>
    <numFmt numFmtId="206" formatCode="_-* #,##0.0\ _₫_-;\-* #,##0.0\ _₫_-;_-* &quot;-&quot;?\ _₫_-;_-@_-"/>
    <numFmt numFmtId="207" formatCode="_-* #,##0.000\ _₫_-;\-* #,##0.000\ _₫_-;_-* &quot;-&quot;???\ _₫_-;_-@_-"/>
    <numFmt numFmtId="208" formatCode="#,##0;\-#,##0"/>
    <numFmt numFmtId="209" formatCode="#,##0.00;\-#,##0.00"/>
  </numFmts>
  <fonts count="82">
    <font>
      <sz val="10"/>
      <name val="Arial"/>
      <family val="0"/>
    </font>
    <font>
      <sz val="10"/>
      <name val="VNtimes new roman"/>
      <family val="2"/>
    </font>
    <font>
      <u val="single"/>
      <sz val="10"/>
      <color indexed="12"/>
      <name val="Arial"/>
      <family val="2"/>
    </font>
    <font>
      <u val="single"/>
      <sz val="10"/>
      <color indexed="36"/>
      <name val="Arial"/>
      <family val="2"/>
    </font>
    <font>
      <sz val="8"/>
      <name val="Arial"/>
      <family val="2"/>
    </font>
    <font>
      <b/>
      <sz val="12"/>
      <name val="Times New Roman"/>
      <family val="1"/>
    </font>
    <font>
      <b/>
      <sz val="14"/>
      <name val="Times New Roman"/>
      <family val="1"/>
    </font>
    <font>
      <sz val="12"/>
      <name val=".VnTime"/>
      <family val="2"/>
    </font>
    <font>
      <b/>
      <sz val="18"/>
      <name val="Times New Roman"/>
      <family val="1"/>
    </font>
    <font>
      <b/>
      <i/>
      <sz val="12"/>
      <name val="Times New Roman"/>
      <family val="1"/>
    </font>
    <font>
      <sz val="10"/>
      <name val="MS Sans Serif"/>
      <family val="2"/>
    </font>
    <font>
      <sz val="14"/>
      <name val="뼻뮝"/>
      <family val="3"/>
    </font>
    <font>
      <sz val="12"/>
      <name val="뼻뮝"/>
      <family val="1"/>
    </font>
    <font>
      <sz val="12"/>
      <name val="바탕체"/>
      <family val="1"/>
    </font>
    <font>
      <sz val="10"/>
      <name val="굴림체"/>
      <family val="3"/>
    </font>
    <font>
      <b/>
      <sz val="14"/>
      <name val="Arial"/>
      <family val="2"/>
    </font>
    <font>
      <i/>
      <sz val="10"/>
      <name val="Arial"/>
      <family val="2"/>
    </font>
    <font>
      <b/>
      <sz val="10"/>
      <name val="Arial"/>
      <family val="2"/>
    </font>
    <font>
      <b/>
      <i/>
      <sz val="10"/>
      <name val="Arial"/>
      <family val="2"/>
    </font>
    <font>
      <b/>
      <sz val="12"/>
      <name val="Arial"/>
      <family val="2"/>
    </font>
    <font>
      <sz val="12"/>
      <name val="Arial"/>
      <family val="2"/>
    </font>
    <font>
      <b/>
      <sz val="9"/>
      <name val="Arial"/>
      <family val="2"/>
    </font>
    <font>
      <sz val="10"/>
      <color indexed="63"/>
      <name val="Arial"/>
      <family val="2"/>
    </font>
    <font>
      <sz val="10"/>
      <name val=".VnTime"/>
      <family val="2"/>
    </font>
    <font>
      <i/>
      <sz val="16"/>
      <name val="Arial"/>
      <family val="2"/>
    </font>
    <font>
      <b/>
      <sz val="10"/>
      <color indexed="10"/>
      <name val="Arial"/>
      <family val="2"/>
    </font>
    <font>
      <sz val="10.5"/>
      <name val="Arial"/>
      <family val="2"/>
    </font>
    <font>
      <b/>
      <i/>
      <sz val="14"/>
      <name val="Arial"/>
      <family val="2"/>
    </font>
    <font>
      <sz val="12"/>
      <name val="Times New Roman"/>
      <family val="1"/>
    </font>
    <font>
      <sz val="10"/>
      <name val="Times New Roman"/>
      <family val="1"/>
    </font>
    <font>
      <i/>
      <sz val="12"/>
      <name val="Arial"/>
      <family val="2"/>
    </font>
    <font>
      <sz val="11"/>
      <color indexed="8"/>
      <name val="Calibri"/>
      <family val="2"/>
    </font>
    <font>
      <sz val="8"/>
      <name val="VK Sans Serif"/>
      <family val="0"/>
    </font>
    <font>
      <sz val="8"/>
      <name val="MS Sans Serif"/>
      <family val="2"/>
    </font>
    <font>
      <sz val="11"/>
      <name val="ＭＳ Ｐゴシック"/>
      <family val="3"/>
    </font>
    <font>
      <sz val="11"/>
      <color indexed="9"/>
      <name val="Calibri"/>
      <family val="2"/>
    </font>
    <font>
      <sz val="11"/>
      <color indexed="20"/>
      <name val="Calibri"/>
      <family val="2"/>
    </font>
    <font>
      <b/>
      <sz val="11"/>
      <color indexed="52"/>
      <name val="Calibri"/>
      <family val="2"/>
    </font>
    <font>
      <b/>
      <sz val="11"/>
      <color indexed="9"/>
      <name val="Calibri"/>
      <family val="2"/>
    </font>
    <font>
      <sz val="13"/>
      <color indexed="8"/>
      <name val="Times New Roman"/>
      <family val="2"/>
    </font>
    <font>
      <sz val="12"/>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i/>
      <sz val="10"/>
      <color indexed="8"/>
      <name val="Arial"/>
      <family val="2"/>
    </font>
    <font>
      <b/>
      <sz val="10"/>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3"/>
      <color theme="1"/>
      <name val="Times New Roman"/>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1"/>
      <name val="Arial"/>
      <family val="2"/>
    </font>
    <font>
      <i/>
      <sz val="10"/>
      <color theme="1"/>
      <name val="Arial"/>
      <family val="2"/>
    </font>
    <font>
      <b/>
      <sz val="10"/>
      <color theme="1"/>
      <name val="Arial"/>
      <family val="2"/>
    </font>
    <font>
      <sz val="10"/>
      <color rgb="FFFF0000"/>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style="medium"/>
      <bottom style="thin"/>
    </border>
  </borders>
  <cellStyleXfs count="2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0" fillId="27" borderId="1" applyNumberFormat="0" applyAlignment="0" applyProtection="0"/>
    <xf numFmtId="0" fontId="61" fillId="28" borderId="2"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6" fontId="0" fillId="0" borderId="0" applyFont="0" applyFill="0" applyBorder="0" applyAlignment="0" applyProtection="0"/>
    <xf numFmtId="171" fontId="62" fillId="0" borderId="0" applyFont="0" applyFill="0" applyBorder="0" applyAlignment="0" applyProtection="0"/>
    <xf numFmtId="43" fontId="31" fillId="0" borderId="0" applyFont="0" applyFill="0" applyBorder="0" applyAlignment="0" applyProtection="0"/>
    <xf numFmtId="179"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3" fillId="0" borderId="0" applyFont="0" applyFill="0" applyBorder="0" applyAlignment="0" applyProtection="0"/>
    <xf numFmtId="43" fontId="0" fillId="0" borderId="0" applyFont="0" applyFill="0" applyBorder="0" applyAlignment="0" applyProtection="0"/>
    <xf numFmtId="43" fontId="5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0" fillId="0" borderId="0" applyFont="0" applyFill="0" applyBorder="0" applyAlignment="0" applyProtection="0"/>
    <xf numFmtId="43" fontId="62"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0" fontId="0" fillId="0" borderId="0" applyFont="0" applyFill="0" applyBorder="0" applyAlignment="0" applyProtection="0"/>
    <xf numFmtId="0" fontId="0" fillId="0" borderId="0" applyFont="0" applyFill="0" applyBorder="0" applyAlignment="0" applyProtection="0"/>
    <xf numFmtId="171" fontId="57"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 fontId="0" fillId="0" borderId="0" applyFont="0" applyFill="0" applyBorder="0" applyAlignment="0" applyProtection="0"/>
    <xf numFmtId="0" fontId="3" fillId="0" borderId="0" applyNumberFormat="0" applyFill="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6" fillId="0" borderId="3"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30" borderId="1" applyNumberFormat="0" applyAlignment="0" applyProtection="0"/>
    <xf numFmtId="0" fontId="69" fillId="30" borderId="1" applyNumberFormat="0" applyAlignment="0" applyProtection="0"/>
    <xf numFmtId="0" fontId="70" fillId="0" borderId="6" applyNumberFormat="0" applyFill="0" applyAlignment="0" applyProtection="0"/>
    <xf numFmtId="0" fontId="70" fillId="0" borderId="6" applyNumberFormat="0" applyFill="0" applyAlignment="0" applyProtection="0"/>
    <xf numFmtId="0" fontId="71" fillId="31" borderId="0" applyNumberFormat="0" applyBorder="0" applyAlignment="0" applyProtection="0"/>
    <xf numFmtId="0" fontId="7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62" fillId="0" borderId="0">
      <alignment/>
      <protection/>
    </xf>
    <xf numFmtId="0" fontId="0" fillId="0" borderId="0">
      <alignment/>
      <protection/>
    </xf>
    <xf numFmtId="0" fontId="57" fillId="0" borderId="0">
      <alignment/>
      <protection/>
    </xf>
    <xf numFmtId="0" fontId="62" fillId="0" borderId="0">
      <alignment/>
      <protection/>
    </xf>
    <xf numFmtId="0" fontId="1" fillId="0" borderId="0">
      <alignment/>
      <protection/>
    </xf>
    <xf numFmtId="0" fontId="1" fillId="0" borderId="0">
      <alignment/>
      <protection/>
    </xf>
    <xf numFmtId="0" fontId="63" fillId="0" borderId="0">
      <alignment/>
      <protection/>
    </xf>
    <xf numFmtId="0" fontId="7" fillId="0" borderId="0">
      <alignment/>
      <protection/>
    </xf>
    <xf numFmtId="0" fontId="57" fillId="0" borderId="0">
      <alignment/>
      <protection/>
    </xf>
    <xf numFmtId="0" fontId="23" fillId="0" borderId="0">
      <alignment/>
      <protection/>
    </xf>
    <xf numFmtId="0" fontId="31" fillId="0" borderId="0">
      <alignment/>
      <protection/>
    </xf>
    <xf numFmtId="0" fontId="32" fillId="0" borderId="0" applyAlignment="0">
      <protection locked="0"/>
    </xf>
    <xf numFmtId="0" fontId="33" fillId="0" borderId="0" applyAlignment="0">
      <protection locked="0"/>
    </xf>
    <xf numFmtId="0" fontId="57" fillId="0" borderId="0">
      <alignment/>
      <protection/>
    </xf>
    <xf numFmtId="0" fontId="0" fillId="0" borderId="0">
      <alignment/>
      <protection/>
    </xf>
    <xf numFmtId="0" fontId="0" fillId="0" borderId="0">
      <alignment/>
      <protection/>
    </xf>
    <xf numFmtId="0" fontId="32" fillId="0" borderId="0" applyAlignment="0">
      <protection locked="0"/>
    </xf>
    <xf numFmtId="0" fontId="33" fillId="0" borderId="0" applyAlignment="0">
      <protection locked="0"/>
    </xf>
    <xf numFmtId="0" fontId="32" fillId="0" borderId="0" applyAlignment="0">
      <protection locked="0"/>
    </xf>
    <xf numFmtId="0" fontId="0" fillId="0" borderId="0">
      <alignment/>
      <protection/>
    </xf>
    <xf numFmtId="0" fontId="7" fillId="0" borderId="0">
      <alignment/>
      <protection/>
    </xf>
    <xf numFmtId="0" fontId="7" fillId="0" borderId="0">
      <alignment/>
      <protection/>
    </xf>
    <xf numFmtId="0" fontId="23"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32" borderId="7" applyNumberFormat="0" applyFont="0" applyAlignment="0" applyProtection="0"/>
    <xf numFmtId="0" fontId="57" fillId="32" borderId="7" applyNumberFormat="0" applyFont="0" applyAlignment="0" applyProtection="0"/>
    <xf numFmtId="0" fontId="72" fillId="27" borderId="8" applyNumberFormat="0" applyAlignment="0" applyProtection="0"/>
    <xf numFmtId="0" fontId="7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4" fillId="0" borderId="9"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0" fontId="0" fillId="0" borderId="0" applyFont="0" applyFill="0" applyBorder="0" applyAlignment="0" applyProtection="0"/>
    <xf numFmtId="0" fontId="12" fillId="0" borderId="0">
      <alignment/>
      <protection/>
    </xf>
    <xf numFmtId="181" fontId="0" fillId="0" borderId="0" applyFont="0" applyFill="0" applyBorder="0" applyAlignment="0" applyProtection="0"/>
    <xf numFmtId="182" fontId="0"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0" fontId="14" fillId="0" borderId="0">
      <alignment/>
      <protection/>
    </xf>
    <xf numFmtId="0" fontId="34" fillId="0" borderId="0">
      <alignment vertical="center"/>
      <protection/>
    </xf>
  </cellStyleXfs>
  <cellXfs count="336">
    <xf numFmtId="0" fontId="0" fillId="0" borderId="0" xfId="0" applyAlignment="1">
      <alignment/>
    </xf>
    <xf numFmtId="0" fontId="6" fillId="0" borderId="0" xfId="0" applyFont="1" applyAlignment="1">
      <alignment/>
    </xf>
    <xf numFmtId="0" fontId="6" fillId="0" borderId="0" xfId="0" applyFont="1" applyAlignment="1">
      <alignment horizontal="center" vertical="center" wrapText="1"/>
    </xf>
    <xf numFmtId="0" fontId="0" fillId="0" borderId="0" xfId="137" applyFont="1">
      <alignment/>
      <protection/>
    </xf>
    <xf numFmtId="0" fontId="16" fillId="0" borderId="10" xfId="172" applyFont="1" applyBorder="1" applyAlignment="1">
      <alignment horizontal="right"/>
      <protection/>
    </xf>
    <xf numFmtId="2" fontId="17" fillId="0" borderId="0" xfId="137" applyNumberFormat="1" applyFont="1" applyAlignment="1">
      <alignment horizontal="right" indent="1"/>
      <protection/>
    </xf>
    <xf numFmtId="2" fontId="0" fillId="0" borderId="0" xfId="137" applyNumberFormat="1" applyFont="1" applyBorder="1" applyAlignment="1">
      <alignment horizontal="right" indent="1"/>
      <protection/>
    </xf>
    <xf numFmtId="2" fontId="0" fillId="0" borderId="0" xfId="137" applyNumberFormat="1" applyFont="1" applyAlignment="1">
      <alignment horizontal="right" indent="1"/>
      <protection/>
    </xf>
    <xf numFmtId="0" fontId="0" fillId="0" borderId="0" xfId="172" applyFont="1">
      <alignment/>
      <protection/>
    </xf>
    <xf numFmtId="0" fontId="17" fillId="0" borderId="0" xfId="172" applyFont="1">
      <alignment/>
      <protection/>
    </xf>
    <xf numFmtId="0" fontId="20" fillId="0" borderId="0" xfId="172" applyFont="1">
      <alignment/>
      <protection/>
    </xf>
    <xf numFmtId="0" fontId="15" fillId="0" borderId="10" xfId="172" applyFont="1" applyBorder="1" applyAlignment="1">
      <alignment horizontal="center"/>
      <protection/>
    </xf>
    <xf numFmtId="49" fontId="17" fillId="0" borderId="0" xfId="173" applyNumberFormat="1" applyFont="1" applyFill="1" applyBorder="1">
      <alignment/>
      <protection/>
    </xf>
    <xf numFmtId="0" fontId="19" fillId="0" borderId="0" xfId="172" applyFont="1">
      <alignment/>
      <protection/>
    </xf>
    <xf numFmtId="49" fontId="0" fillId="0" borderId="0" xfId="173" applyNumberFormat="1" applyFont="1" applyFill="1" applyBorder="1">
      <alignment/>
      <protection/>
    </xf>
    <xf numFmtId="2" fontId="0" fillId="0" borderId="0" xfId="172" applyNumberFormat="1" applyFont="1" applyBorder="1" applyAlignment="1">
      <alignment horizontal="right" indent="1"/>
      <protection/>
    </xf>
    <xf numFmtId="0" fontId="20" fillId="0" borderId="0" xfId="172" applyFont="1" applyAlignment="1">
      <alignment/>
      <protection/>
    </xf>
    <xf numFmtId="0" fontId="17" fillId="0" borderId="11" xfId="0" applyFont="1" applyBorder="1" applyAlignment="1">
      <alignment horizontal="center" vertical="center" wrapText="1"/>
    </xf>
    <xf numFmtId="0" fontId="17" fillId="0" borderId="0" xfId="0" applyFont="1" applyBorder="1" applyAlignment="1">
      <alignment/>
    </xf>
    <xf numFmtId="0" fontId="0" fillId="0" borderId="0" xfId="0" applyFont="1" applyAlignment="1">
      <alignment/>
    </xf>
    <xf numFmtId="174" fontId="0" fillId="0" borderId="0" xfId="0" applyNumberFormat="1" applyFont="1" applyAlignment="1">
      <alignment/>
    </xf>
    <xf numFmtId="0" fontId="24" fillId="0" borderId="10" xfId="137" applyFont="1" applyBorder="1" applyAlignment="1">
      <alignment horizontal="right"/>
      <protection/>
    </xf>
    <xf numFmtId="0" fontId="0" fillId="0" borderId="10" xfId="137" applyFont="1" applyBorder="1">
      <alignment/>
      <protection/>
    </xf>
    <xf numFmtId="0" fontId="16" fillId="0" borderId="10" xfId="137" applyFont="1" applyBorder="1" applyAlignment="1">
      <alignment horizontal="right"/>
      <protection/>
    </xf>
    <xf numFmtId="0" fontId="0" fillId="0" borderId="0" xfId="171" applyFont="1">
      <alignment/>
      <protection/>
    </xf>
    <xf numFmtId="0" fontId="0" fillId="0" borderId="0" xfId="171" applyFont="1" applyAlignment="1">
      <alignment horizontal="left" indent="1"/>
      <protection/>
    </xf>
    <xf numFmtId="173" fontId="0" fillId="0" borderId="0" xfId="0" applyNumberFormat="1" applyFont="1" applyAlignment="1">
      <alignment/>
    </xf>
    <xf numFmtId="0" fontId="0" fillId="0" borderId="0" xfId="137" applyFont="1">
      <alignment/>
      <protection/>
    </xf>
    <xf numFmtId="0" fontId="17" fillId="0" borderId="11" xfId="124" applyFont="1" applyBorder="1" applyAlignment="1">
      <alignment horizontal="center" vertical="center" wrapText="1"/>
      <protection/>
    </xf>
    <xf numFmtId="0" fontId="17" fillId="0" borderId="12" xfId="124" applyFont="1" applyBorder="1" applyAlignment="1">
      <alignment horizontal="center" vertical="center" wrapText="1"/>
      <protection/>
    </xf>
    <xf numFmtId="0" fontId="15" fillId="0" borderId="0" xfId="124" applyFont="1" applyBorder="1" applyAlignment="1">
      <alignment horizontal="left"/>
      <protection/>
    </xf>
    <xf numFmtId="0" fontId="0" fillId="0" borderId="0" xfId="172" applyFont="1" applyAlignment="1">
      <alignment/>
      <protection/>
    </xf>
    <xf numFmtId="0" fontId="17" fillId="0" borderId="0" xfId="124" applyFont="1" applyFill="1" applyBorder="1">
      <alignment/>
      <protection/>
    </xf>
    <xf numFmtId="3" fontId="17" fillId="0" borderId="0" xfId="169" applyNumberFormat="1" applyFont="1" applyFill="1" applyBorder="1" applyAlignment="1">
      <alignment horizontal="right"/>
      <protection/>
    </xf>
    <xf numFmtId="0" fontId="19" fillId="0" borderId="0" xfId="137" applyFont="1" applyFill="1">
      <alignment/>
      <protection/>
    </xf>
    <xf numFmtId="0" fontId="0" fillId="0" borderId="0" xfId="137" applyFont="1" applyFill="1">
      <alignment/>
      <protection/>
    </xf>
    <xf numFmtId="0" fontId="20" fillId="0" borderId="0" xfId="137" applyFont="1" applyFill="1">
      <alignment/>
      <protection/>
    </xf>
    <xf numFmtId="0" fontId="15" fillId="0" borderId="10" xfId="124" applyFont="1" applyBorder="1" applyAlignment="1">
      <alignment horizontal="left"/>
      <protection/>
    </xf>
    <xf numFmtId="0" fontId="16" fillId="0" borderId="10" xfId="172" applyFont="1" applyBorder="1" applyAlignment="1">
      <alignment horizontal="right"/>
      <protection/>
    </xf>
    <xf numFmtId="173" fontId="17" fillId="0" borderId="0" xfId="172" applyNumberFormat="1" applyFont="1" applyAlignment="1">
      <alignment horizontal="right"/>
      <protection/>
    </xf>
    <xf numFmtId="173" fontId="17" fillId="0" borderId="0" xfId="172" applyNumberFormat="1" applyFont="1">
      <alignment/>
      <protection/>
    </xf>
    <xf numFmtId="0" fontId="17" fillId="0" borderId="0" xfId="172" applyFont="1">
      <alignment/>
      <protection/>
    </xf>
    <xf numFmtId="173" fontId="0" fillId="0" borderId="0" xfId="172" applyNumberFormat="1" applyFont="1" applyAlignment="1">
      <alignment horizontal="right"/>
      <protection/>
    </xf>
    <xf numFmtId="173" fontId="0" fillId="0" borderId="0" xfId="172" applyNumberFormat="1" applyFont="1" applyAlignment="1">
      <alignment horizontal="right"/>
      <protection/>
    </xf>
    <xf numFmtId="173" fontId="0" fillId="0" borderId="0" xfId="172" applyNumberFormat="1" applyFont="1" applyAlignment="1">
      <alignment horizontal="center"/>
      <protection/>
    </xf>
    <xf numFmtId="173" fontId="0" fillId="0" borderId="0" xfId="172" applyNumberFormat="1" applyFont="1">
      <alignment/>
      <protection/>
    </xf>
    <xf numFmtId="0" fontId="0" fillId="0" borderId="0" xfId="172" applyFont="1">
      <alignment/>
      <protection/>
    </xf>
    <xf numFmtId="173" fontId="0" fillId="0" borderId="0" xfId="172" applyNumberFormat="1" applyFont="1" applyAlignment="1">
      <alignment horizontal="right" indent="1"/>
      <protection/>
    </xf>
    <xf numFmtId="173" fontId="25" fillId="0" borderId="0" xfId="172" applyNumberFormat="1" applyFont="1" applyAlignment="1">
      <alignment horizontal="right" indent="1"/>
      <protection/>
    </xf>
    <xf numFmtId="0" fontId="16" fillId="0" borderId="0" xfId="172" applyFont="1">
      <alignment/>
      <protection/>
    </xf>
    <xf numFmtId="174" fontId="0" fillId="0" borderId="0" xfId="124" applyNumberFormat="1" applyFont="1">
      <alignment/>
      <protection/>
    </xf>
    <xf numFmtId="0" fontId="26" fillId="0" borderId="0" xfId="172" applyFont="1">
      <alignment/>
      <protection/>
    </xf>
    <xf numFmtId="173" fontId="17" fillId="0" borderId="0" xfId="172" applyNumberFormat="1" applyFont="1" applyAlignment="1">
      <alignment horizontal="right" indent="1"/>
      <protection/>
    </xf>
    <xf numFmtId="0" fontId="16" fillId="0" borderId="0" xfId="172" applyFont="1">
      <alignment/>
      <protection/>
    </xf>
    <xf numFmtId="0" fontId="26" fillId="0" borderId="0" xfId="172" applyFont="1">
      <alignment/>
      <protection/>
    </xf>
    <xf numFmtId="0" fontId="15" fillId="0" borderId="10" xfId="172" applyFont="1" applyBorder="1" applyAlignment="1">
      <alignment horizontal="left"/>
      <protection/>
    </xf>
    <xf numFmtId="3" fontId="17" fillId="0" borderId="0" xfId="172" applyNumberFormat="1" applyFont="1" applyAlignment="1">
      <alignment horizontal="right"/>
      <protection/>
    </xf>
    <xf numFmtId="41" fontId="17" fillId="0" borderId="0" xfId="172" applyNumberFormat="1" applyFont="1" applyAlignment="1">
      <alignment horizontal="right"/>
      <protection/>
    </xf>
    <xf numFmtId="174" fontId="17" fillId="0" borderId="0" xfId="172" applyNumberFormat="1" applyFont="1" applyAlignment="1">
      <alignment horizontal="right" indent="1"/>
      <protection/>
    </xf>
    <xf numFmtId="3" fontId="0" fillId="0" borderId="0" xfId="172" applyNumberFormat="1" applyFont="1" applyAlignment="1">
      <alignment horizontal="right"/>
      <protection/>
    </xf>
    <xf numFmtId="41" fontId="0" fillId="0" borderId="0" xfId="172" applyNumberFormat="1" applyFont="1" applyAlignment="1">
      <alignment horizontal="right"/>
      <protection/>
    </xf>
    <xf numFmtId="174" fontId="0" fillId="0" borderId="0" xfId="172" applyNumberFormat="1" applyFont="1" applyAlignment="1">
      <alignment horizontal="right" indent="1"/>
      <protection/>
    </xf>
    <xf numFmtId="173" fontId="0" fillId="0" borderId="0" xfId="124" applyNumberFormat="1" applyFont="1" applyAlignment="1">
      <alignment horizontal="right" indent="1"/>
      <protection/>
    </xf>
    <xf numFmtId="3" fontId="0" fillId="0" borderId="0" xfId="172" applyNumberFormat="1" applyFont="1" applyAlignment="1">
      <alignment horizontal="right" indent="1"/>
      <protection/>
    </xf>
    <xf numFmtId="3" fontId="0" fillId="0" borderId="0" xfId="172" applyNumberFormat="1" applyFont="1">
      <alignment/>
      <protection/>
    </xf>
    <xf numFmtId="173" fontId="0" fillId="0" borderId="0" xfId="172" applyNumberFormat="1" applyFont="1">
      <alignment/>
      <protection/>
    </xf>
    <xf numFmtId="0" fontId="18" fillId="0" borderId="0" xfId="172" applyFont="1" applyAlignment="1">
      <alignment horizontal="left"/>
      <protection/>
    </xf>
    <xf numFmtId="0" fontId="20" fillId="0" borderId="0" xfId="172" applyFont="1">
      <alignment/>
      <protection/>
    </xf>
    <xf numFmtId="0" fontId="19" fillId="0" borderId="0" xfId="172" applyFont="1">
      <alignment/>
      <protection/>
    </xf>
    <xf numFmtId="0" fontId="0" fillId="0" borderId="0" xfId="172" applyFont="1" applyAlignment="1">
      <alignment horizontal="right"/>
      <protection/>
    </xf>
    <xf numFmtId="0" fontId="24" fillId="0" borderId="10" xfId="0" applyFont="1" applyBorder="1" applyAlignment="1">
      <alignment horizontal="right"/>
    </xf>
    <xf numFmtId="0" fontId="0" fillId="0" borderId="10" xfId="0" applyFont="1" applyBorder="1" applyAlignment="1">
      <alignment/>
    </xf>
    <xf numFmtId="0" fontId="16" fillId="0" borderId="10" xfId="0" applyFont="1" applyBorder="1" applyAlignment="1">
      <alignment horizontal="right"/>
    </xf>
    <xf numFmtId="0" fontId="19" fillId="0" borderId="0" xfId="0" applyFont="1" applyAlignment="1">
      <alignment/>
    </xf>
    <xf numFmtId="174" fontId="17" fillId="0" borderId="0" xfId="170" applyNumberFormat="1" applyFont="1" applyBorder="1">
      <alignment/>
      <protection/>
    </xf>
    <xf numFmtId="174" fontId="0" fillId="0" borderId="0" xfId="170" applyNumberFormat="1" applyFont="1" applyBorder="1" applyAlignment="1">
      <alignment horizontal="right" indent="2"/>
      <protection/>
    </xf>
    <xf numFmtId="174" fontId="0" fillId="0" borderId="0" xfId="170" applyNumberFormat="1" applyFont="1" applyBorder="1" applyAlignment="1" quotePrefix="1">
      <alignment horizontal="right"/>
      <protection/>
    </xf>
    <xf numFmtId="174" fontId="17" fillId="0" borderId="0" xfId="170" applyNumberFormat="1" applyFont="1" applyBorder="1" applyAlignment="1">
      <alignment horizontal="right" indent="2"/>
      <protection/>
    </xf>
    <xf numFmtId="0" fontId="16" fillId="0" borderId="0" xfId="172" applyFont="1" applyFill="1" applyAlignment="1">
      <alignment horizontal="right"/>
      <protection/>
    </xf>
    <xf numFmtId="0" fontId="0" fillId="0" borderId="0" xfId="172" applyFont="1" applyFill="1" applyAlignment="1">
      <alignment/>
      <protection/>
    </xf>
    <xf numFmtId="0" fontId="17" fillId="0" borderId="10" xfId="172" applyFont="1" applyFill="1" applyBorder="1" applyAlignment="1">
      <alignment horizontal="left"/>
      <protection/>
    </xf>
    <xf numFmtId="0" fontId="17" fillId="0" borderId="0" xfId="172" applyFont="1" applyFill="1" applyBorder="1" applyAlignment="1">
      <alignment/>
      <protection/>
    </xf>
    <xf numFmtId="0" fontId="17" fillId="0" borderId="0" xfId="124" applyFont="1" applyFill="1" applyBorder="1" applyAlignment="1">
      <alignment horizontal="center" vertical="center" wrapText="1"/>
      <protection/>
    </xf>
    <xf numFmtId="169" fontId="0" fillId="0" borderId="0" xfId="172" applyNumberFormat="1" applyFont="1" applyAlignment="1">
      <alignment horizontal="right" indent="1"/>
      <protection/>
    </xf>
    <xf numFmtId="0" fontId="15" fillId="0" borderId="0" xfId="137" applyFont="1" applyAlignment="1">
      <alignment horizontal="left" wrapText="1"/>
      <protection/>
    </xf>
    <xf numFmtId="0" fontId="0" fillId="0" borderId="0" xfId="0" applyFont="1" applyAlignment="1">
      <alignment/>
    </xf>
    <xf numFmtId="0" fontId="16" fillId="0" borderId="10" xfId="171" applyFont="1" applyBorder="1" applyAlignment="1">
      <alignment horizontal="right"/>
      <protection/>
    </xf>
    <xf numFmtId="0" fontId="0" fillId="0" borderId="13" xfId="0" applyFont="1" applyBorder="1" applyAlignment="1">
      <alignment horizontal="center"/>
    </xf>
    <xf numFmtId="0" fontId="28" fillId="0" borderId="0" xfId="0" applyFont="1" applyAlignment="1">
      <alignment/>
    </xf>
    <xf numFmtId="0" fontId="6" fillId="0" borderId="10" xfId="0" applyFont="1" applyBorder="1" applyAlignment="1">
      <alignment horizontal="center"/>
    </xf>
    <xf numFmtId="0" fontId="0" fillId="0" borderId="0" xfId="0" applyFont="1" applyBorder="1" applyAlignment="1">
      <alignment horizontal="center"/>
    </xf>
    <xf numFmtId="0" fontId="17" fillId="0" borderId="0" xfId="0" applyFont="1" applyBorder="1" applyAlignment="1">
      <alignment horizontal="center" vertical="center" wrapText="1"/>
    </xf>
    <xf numFmtId="0" fontId="29" fillId="0" borderId="0" xfId="0" applyFont="1" applyBorder="1" applyAlignment="1">
      <alignment horizontal="center"/>
    </xf>
    <xf numFmtId="0" fontId="29" fillId="0" borderId="0" xfId="0" applyFont="1" applyBorder="1" applyAlignment="1">
      <alignment/>
    </xf>
    <xf numFmtId="0" fontId="28" fillId="0" borderId="0" xfId="0" applyFont="1" applyAlignment="1">
      <alignment horizontal="center"/>
    </xf>
    <xf numFmtId="0" fontId="24" fillId="0" borderId="0" xfId="0" applyFont="1" applyBorder="1" applyAlignment="1">
      <alignment horizontal="right"/>
    </xf>
    <xf numFmtId="0" fontId="17" fillId="0" borderId="11" xfId="0" applyFont="1" applyBorder="1" applyAlignment="1">
      <alignment horizontal="center" wrapText="1"/>
    </xf>
    <xf numFmtId="0" fontId="17" fillId="0" borderId="0" xfId="0" applyFont="1" applyBorder="1" applyAlignment="1">
      <alignment horizontal="center" wrapText="1"/>
    </xf>
    <xf numFmtId="0" fontId="17" fillId="0" borderId="13" xfId="0" applyFont="1" applyBorder="1" applyAlignment="1">
      <alignment horizontal="center" wrapText="1"/>
    </xf>
    <xf numFmtId="0" fontId="20" fillId="0" borderId="0" xfId="0" applyFont="1" applyAlignment="1">
      <alignment/>
    </xf>
    <xf numFmtId="0" fontId="17" fillId="0" borderId="14" xfId="0" applyFont="1" applyBorder="1" applyAlignment="1">
      <alignment horizontal="center" wrapText="1"/>
    </xf>
    <xf numFmtId="0" fontId="15" fillId="0" borderId="10" xfId="124" applyFont="1" applyBorder="1" applyAlignment="1">
      <alignment horizontal="center"/>
      <protection/>
    </xf>
    <xf numFmtId="0" fontId="0" fillId="0" borderId="0" xfId="124" applyFont="1" applyBorder="1" applyAlignment="1">
      <alignment horizontal="center"/>
      <protection/>
    </xf>
    <xf numFmtId="0" fontId="0" fillId="0" borderId="0" xfId="124">
      <alignment/>
      <protection/>
    </xf>
    <xf numFmtId="0" fontId="18" fillId="0" borderId="0" xfId="124" applyFont="1">
      <alignment/>
      <protection/>
    </xf>
    <xf numFmtId="0" fontId="16" fillId="0" borderId="0" xfId="124" applyFont="1">
      <alignment/>
      <protection/>
    </xf>
    <xf numFmtId="0" fontId="0" fillId="0" borderId="0" xfId="137" applyFont="1" applyBorder="1" applyAlignment="1">
      <alignment/>
      <protection/>
    </xf>
    <xf numFmtId="41" fontId="0" fillId="0" borderId="0" xfId="137" applyNumberFormat="1" applyFont="1" applyBorder="1" applyAlignment="1">
      <alignment/>
      <protection/>
    </xf>
    <xf numFmtId="3" fontId="0" fillId="0" borderId="0" xfId="137" applyNumberFormat="1" applyFont="1" applyBorder="1" applyAlignment="1">
      <alignment/>
      <protection/>
    </xf>
    <xf numFmtId="0" fontId="0" fillId="0" borderId="0" xfId="137" applyFont="1" applyBorder="1" applyAlignment="1">
      <alignment horizontal="right" indent="1"/>
      <protection/>
    </xf>
    <xf numFmtId="2" fontId="0" fillId="0" borderId="0" xfId="137" applyNumberFormat="1" applyFont="1" applyBorder="1" applyAlignment="1">
      <alignment/>
      <protection/>
    </xf>
    <xf numFmtId="0" fontId="17" fillId="0" borderId="15" xfId="124" applyFont="1" applyFill="1" applyBorder="1" applyAlignment="1">
      <alignment horizontal="center" vertical="center" wrapText="1"/>
      <protection/>
    </xf>
    <xf numFmtId="2" fontId="0" fillId="0" borderId="0" xfId="124" applyNumberFormat="1" applyFont="1" applyBorder="1" applyAlignment="1">
      <alignment horizontal="right" wrapText="1" indent="1"/>
      <protection/>
    </xf>
    <xf numFmtId="2" fontId="0" fillId="0" borderId="0" xfId="124" applyNumberFormat="1" applyFont="1" applyBorder="1" applyAlignment="1">
      <alignment horizontal="right" indent="1"/>
      <protection/>
    </xf>
    <xf numFmtId="2" fontId="0" fillId="0" borderId="0" xfId="124" applyNumberFormat="1" applyFont="1" applyBorder="1" applyAlignment="1">
      <alignment horizontal="right" wrapText="1" indent="1"/>
      <protection/>
    </xf>
    <xf numFmtId="0" fontId="30" fillId="0" borderId="0" xfId="137" applyFont="1" applyFill="1">
      <alignment/>
      <protection/>
    </xf>
    <xf numFmtId="0" fontId="16" fillId="0" borderId="10" xfId="137" applyFont="1" applyBorder="1" applyAlignment="1">
      <alignment horizontal="right"/>
      <protection/>
    </xf>
    <xf numFmtId="3" fontId="0" fillId="0" borderId="0" xfId="172" applyNumberFormat="1" applyFont="1" applyAlignment="1">
      <alignment/>
      <protection/>
    </xf>
    <xf numFmtId="176" fontId="0" fillId="0" borderId="0" xfId="172" applyNumberFormat="1" applyFont="1" applyAlignment="1">
      <alignment horizontal="right" indent="1"/>
      <protection/>
    </xf>
    <xf numFmtId="0" fontId="0" fillId="0" borderId="0" xfId="0" applyFont="1" applyFill="1" applyAlignment="1">
      <alignment/>
    </xf>
    <xf numFmtId="0" fontId="16" fillId="0" borderId="0" xfId="137" applyFont="1" applyFill="1">
      <alignment/>
      <protection/>
    </xf>
    <xf numFmtId="2" fontId="17" fillId="0" borderId="0" xfId="124" applyNumberFormat="1" applyFont="1" applyBorder="1" applyAlignment="1">
      <alignment horizontal="right" indent="1"/>
      <protection/>
    </xf>
    <xf numFmtId="2" fontId="18" fillId="0" borderId="0" xfId="124" applyNumberFormat="1" applyFont="1" applyFill="1" applyBorder="1" applyAlignment="1">
      <alignment horizontal="right"/>
      <protection/>
    </xf>
    <xf numFmtId="2" fontId="18" fillId="0" borderId="0" xfId="124" applyNumberFormat="1" applyFont="1" applyBorder="1" applyAlignment="1">
      <alignment horizontal="right"/>
      <protection/>
    </xf>
    <xf numFmtId="3" fontId="17" fillId="0" borderId="0" xfId="172" applyNumberFormat="1" applyFont="1">
      <alignment/>
      <protection/>
    </xf>
    <xf numFmtId="174" fontId="76" fillId="0" borderId="0" xfId="172" applyNumberFormat="1" applyFont="1">
      <alignment/>
      <protection/>
    </xf>
    <xf numFmtId="0" fontId="17" fillId="0" borderId="0" xfId="137" applyFont="1" applyBorder="1">
      <alignment/>
      <protection/>
    </xf>
    <xf numFmtId="0" fontId="0" fillId="0" borderId="0" xfId="137" applyFont="1" applyBorder="1">
      <alignment/>
      <protection/>
    </xf>
    <xf numFmtId="0" fontId="17" fillId="0" borderId="0" xfId="137" applyFont="1">
      <alignment/>
      <protection/>
    </xf>
    <xf numFmtId="174" fontId="17" fillId="0" borderId="0" xfId="137" applyNumberFormat="1" applyFont="1" applyAlignment="1">
      <alignment horizontal="right" indent="2"/>
      <protection/>
    </xf>
    <xf numFmtId="0" fontId="16" fillId="0" borderId="0" xfId="171" applyFont="1" applyBorder="1" applyAlignment="1">
      <alignment horizontal="right"/>
      <protection/>
    </xf>
    <xf numFmtId="0" fontId="17" fillId="0" borderId="14" xfId="164" applyNumberFormat="1" applyFont="1" applyBorder="1" applyAlignment="1">
      <alignment horizontal="center" vertical="center" wrapText="1"/>
      <protection/>
    </xf>
    <xf numFmtId="0" fontId="17" fillId="0" borderId="13" xfId="164" applyNumberFormat="1" applyFont="1" applyBorder="1" applyAlignment="1">
      <alignment horizontal="center" vertical="center" wrapText="1"/>
      <protection/>
    </xf>
    <xf numFmtId="0" fontId="17" fillId="0" borderId="0" xfId="164" applyNumberFormat="1" applyFont="1" applyBorder="1" applyAlignment="1">
      <alignment horizontal="center" vertical="center" wrapText="1"/>
      <protection/>
    </xf>
    <xf numFmtId="0" fontId="17" fillId="0" borderId="11" xfId="164" applyNumberFormat="1" applyFont="1" applyBorder="1" applyAlignment="1">
      <alignment horizontal="center" vertical="center" wrapText="1"/>
      <protection/>
    </xf>
    <xf numFmtId="174" fontId="17" fillId="0" borderId="0" xfId="169" applyNumberFormat="1" applyFont="1" applyFill="1" applyBorder="1" applyAlignment="1">
      <alignment horizontal="right" indent="2"/>
      <protection/>
    </xf>
    <xf numFmtId="0" fontId="17" fillId="0" borderId="0" xfId="165" applyNumberFormat="1" applyFont="1" applyFill="1" applyBorder="1">
      <alignment/>
      <protection/>
    </xf>
    <xf numFmtId="3" fontId="17" fillId="0" borderId="0" xfId="169" applyNumberFormat="1" applyFont="1" applyFill="1" applyBorder="1" applyAlignment="1">
      <alignment horizontal="right"/>
      <protection/>
    </xf>
    <xf numFmtId="3" fontId="77" fillId="0" borderId="0" xfId="0" applyNumberFormat="1" applyFont="1" applyBorder="1" applyAlignment="1">
      <alignment/>
    </xf>
    <xf numFmtId="174" fontId="0" fillId="0" borderId="0" xfId="169" applyNumberFormat="1" applyFont="1" applyFill="1" applyBorder="1" applyAlignment="1">
      <alignment horizontal="right" indent="2"/>
      <protection/>
    </xf>
    <xf numFmtId="3" fontId="0" fillId="0" borderId="0" xfId="168" applyNumberFormat="1" applyFont="1" applyBorder="1" applyAlignment="1">
      <alignment horizontal="right"/>
      <protection/>
    </xf>
    <xf numFmtId="3" fontId="78" fillId="0" borderId="0" xfId="0" applyNumberFormat="1" applyFont="1" applyBorder="1" applyAlignment="1">
      <alignment/>
    </xf>
    <xf numFmtId="174" fontId="16" fillId="0" borderId="0" xfId="169" applyNumberFormat="1" applyFont="1" applyFill="1" applyBorder="1" applyAlignment="1">
      <alignment horizontal="right" indent="2"/>
      <protection/>
    </xf>
    <xf numFmtId="3" fontId="78" fillId="0" borderId="0" xfId="0" applyNumberFormat="1" applyFont="1" applyBorder="1" applyAlignment="1">
      <alignment/>
    </xf>
    <xf numFmtId="174" fontId="16" fillId="0" borderId="0" xfId="169" applyNumberFormat="1" applyFont="1" applyFill="1" applyBorder="1" applyAlignment="1">
      <alignment horizontal="right" indent="2"/>
      <protection/>
    </xf>
    <xf numFmtId="3" fontId="16" fillId="0" borderId="0" xfId="168" applyNumberFormat="1" applyFont="1" applyBorder="1" applyAlignment="1">
      <alignment horizontal="right"/>
      <protection/>
    </xf>
    <xf numFmtId="3" fontId="16" fillId="0" borderId="0" xfId="172" applyNumberFormat="1" applyFont="1" applyAlignment="1">
      <alignment/>
      <protection/>
    </xf>
    <xf numFmtId="174" fontId="0" fillId="0" borderId="0" xfId="169" applyNumberFormat="1" applyFont="1" applyBorder="1" applyAlignment="1">
      <alignment horizontal="right" indent="2"/>
      <protection/>
    </xf>
    <xf numFmtId="174" fontId="17" fillId="0" borderId="0" xfId="169" applyNumberFormat="1" applyFont="1" applyBorder="1" applyAlignment="1">
      <alignment horizontal="right" indent="2"/>
      <protection/>
    </xf>
    <xf numFmtId="174" fontId="16" fillId="0" borderId="0" xfId="169" applyNumberFormat="1" applyFont="1" applyBorder="1" applyAlignment="1">
      <alignment horizontal="right" indent="2"/>
      <protection/>
    </xf>
    <xf numFmtId="0" fontId="16" fillId="0" borderId="0" xfId="137" applyFont="1">
      <alignment/>
      <protection/>
    </xf>
    <xf numFmtId="0" fontId="79" fillId="0" borderId="14" xfId="0" applyFont="1" applyBorder="1" applyAlignment="1">
      <alignment horizontal="center" vertical="center" wrapText="1"/>
    </xf>
    <xf numFmtId="0" fontId="79" fillId="0" borderId="11" xfId="0" applyFont="1" applyBorder="1" applyAlignment="1">
      <alignment horizontal="center" vertical="center" wrapText="1"/>
    </xf>
    <xf numFmtId="174" fontId="17" fillId="0" borderId="0" xfId="172" applyNumberFormat="1" applyFont="1" applyAlignment="1">
      <alignment horizontal="right" indent="3"/>
      <protection/>
    </xf>
    <xf numFmtId="173" fontId="17" fillId="0" borderId="0" xfId="172" applyNumberFormat="1" applyFont="1" applyAlignment="1">
      <alignment horizontal="right" indent="3"/>
      <protection/>
    </xf>
    <xf numFmtId="174" fontId="0" fillId="0" borderId="0" xfId="172" applyNumberFormat="1" applyFont="1" applyAlignment="1">
      <alignment horizontal="right" indent="3"/>
      <protection/>
    </xf>
    <xf numFmtId="173" fontId="0" fillId="0" borderId="0" xfId="172" applyNumberFormat="1" applyFont="1" applyAlignment="1">
      <alignment horizontal="right" indent="3"/>
      <protection/>
    </xf>
    <xf numFmtId="0" fontId="79" fillId="0" borderId="14" xfId="0" applyFont="1" applyBorder="1" applyAlignment="1">
      <alignment horizontal="center" vertical="center" wrapText="1"/>
    </xf>
    <xf numFmtId="0" fontId="17" fillId="0" borderId="0" xfId="172" applyFont="1" applyAlignment="1">
      <alignment horizontal="center" vertical="center"/>
      <protection/>
    </xf>
    <xf numFmtId="0" fontId="17" fillId="0" borderId="0" xfId="166" applyNumberFormat="1" applyFont="1" applyBorder="1" applyAlignment="1">
      <alignment horizontal="center" vertical="center"/>
      <protection/>
    </xf>
    <xf numFmtId="0" fontId="79" fillId="0" borderId="0" xfId="0" applyFont="1" applyBorder="1" applyAlignment="1">
      <alignment horizontal="center" vertical="center" wrapText="1"/>
    </xf>
    <xf numFmtId="0" fontId="17" fillId="0" borderId="0" xfId="166" applyNumberFormat="1" applyFont="1" applyBorder="1" applyAlignment="1" quotePrefix="1">
      <alignment horizontal="center" vertical="center"/>
      <protection/>
    </xf>
    <xf numFmtId="0" fontId="17" fillId="0" borderId="0" xfId="166" applyFont="1" applyBorder="1" applyAlignment="1">
      <alignment vertical="center"/>
      <protection/>
    </xf>
    <xf numFmtId="0" fontId="17" fillId="0" borderId="0" xfId="166" applyFont="1" applyBorder="1" applyAlignment="1">
      <alignment horizontal="center" vertical="center"/>
      <protection/>
    </xf>
    <xf numFmtId="0" fontId="17" fillId="0" borderId="11" xfId="178" applyFont="1" applyBorder="1" applyAlignment="1">
      <alignment vertical="center"/>
      <protection/>
    </xf>
    <xf numFmtId="0" fontId="17" fillId="0" borderId="11" xfId="178" applyFont="1" applyBorder="1" applyAlignment="1">
      <alignment horizontal="right" vertical="center"/>
      <protection/>
    </xf>
    <xf numFmtId="0" fontId="79" fillId="0" borderId="11" xfId="0" applyFont="1" applyBorder="1" applyAlignment="1">
      <alignment horizontal="center" vertical="center" wrapText="1"/>
    </xf>
    <xf numFmtId="2" fontId="17" fillId="0" borderId="0" xfId="172" applyNumberFormat="1" applyFont="1" applyBorder="1" applyAlignment="1">
      <alignment horizontal="right" indent="1"/>
      <protection/>
    </xf>
    <xf numFmtId="2" fontId="17" fillId="0" borderId="0" xfId="172" applyNumberFormat="1" applyFont="1" applyFill="1" applyBorder="1" applyAlignment="1">
      <alignment horizontal="right" indent="1"/>
      <protection/>
    </xf>
    <xf numFmtId="0" fontId="79" fillId="0" borderId="14" xfId="127" applyFont="1" applyBorder="1" applyAlignment="1">
      <alignment horizontal="center" vertical="center" wrapText="1"/>
      <protection/>
    </xf>
    <xf numFmtId="0" fontId="17" fillId="0" borderId="11" xfId="174" applyFont="1" applyBorder="1" applyAlignment="1">
      <alignment horizontal="center" vertical="center" wrapText="1"/>
      <protection/>
    </xf>
    <xf numFmtId="173" fontId="17" fillId="0" borderId="0" xfId="124" applyNumberFormat="1" applyFont="1" applyAlignment="1">
      <alignment horizontal="right"/>
      <protection/>
    </xf>
    <xf numFmtId="3" fontId="17" fillId="0" borderId="0" xfId="172" applyNumberFormat="1" applyFont="1" applyFill="1" applyBorder="1" applyAlignment="1">
      <alignment horizontal="center"/>
      <protection/>
    </xf>
    <xf numFmtId="4" fontId="17" fillId="0" borderId="0" xfId="172" applyNumberFormat="1" applyFont="1" applyFill="1" applyBorder="1" applyAlignment="1">
      <alignment horizontal="center"/>
      <protection/>
    </xf>
    <xf numFmtId="2" fontId="17" fillId="0" borderId="0" xfId="124" applyNumberFormat="1" applyFont="1" applyFill="1" applyBorder="1" applyAlignment="1">
      <alignment horizontal="center" wrapText="1"/>
      <protection/>
    </xf>
    <xf numFmtId="3" fontId="17" fillId="0" borderId="14" xfId="172" applyNumberFormat="1" applyFont="1" applyFill="1" applyBorder="1" applyAlignment="1">
      <alignment horizontal="center"/>
      <protection/>
    </xf>
    <xf numFmtId="174" fontId="17" fillId="0" borderId="0" xfId="172" applyNumberFormat="1" applyFont="1" applyAlignment="1">
      <alignment horizontal="right" indent="2"/>
      <protection/>
    </xf>
    <xf numFmtId="173" fontId="17" fillId="0" borderId="0" xfId="172" applyNumberFormat="1" applyFont="1" applyAlignment="1">
      <alignment horizontal="right" indent="2"/>
      <protection/>
    </xf>
    <xf numFmtId="174" fontId="25" fillId="0" borderId="0" xfId="172" applyNumberFormat="1" applyFont="1" applyAlignment="1">
      <alignment horizontal="right" indent="2"/>
      <protection/>
    </xf>
    <xf numFmtId="174" fontId="0" fillId="0" borderId="0" xfId="172" applyNumberFormat="1" applyFont="1" applyAlignment="1">
      <alignment horizontal="right" indent="2"/>
      <protection/>
    </xf>
    <xf numFmtId="173" fontId="0" fillId="0" borderId="0" xfId="172" applyNumberFormat="1" applyFont="1" applyAlignment="1">
      <alignment horizontal="right" indent="2"/>
      <protection/>
    </xf>
    <xf numFmtId="0" fontId="29" fillId="0" borderId="0" xfId="0" applyFont="1" applyAlignment="1">
      <alignment/>
    </xf>
    <xf numFmtId="3" fontId="16" fillId="0" borderId="0" xfId="168" applyNumberFormat="1" applyFont="1" applyBorder="1" applyAlignment="1">
      <alignment horizontal="right"/>
      <protection/>
    </xf>
    <xf numFmtId="3" fontId="16" fillId="0" borderId="0" xfId="172" applyNumberFormat="1" applyFont="1" applyAlignment="1">
      <alignment/>
      <protection/>
    </xf>
    <xf numFmtId="174" fontId="16" fillId="0" borderId="0" xfId="169" applyNumberFormat="1" applyFont="1" applyBorder="1" applyAlignment="1">
      <alignment horizontal="right" indent="2"/>
      <protection/>
    </xf>
    <xf numFmtId="174" fontId="17" fillId="0" borderId="0" xfId="124" applyNumberFormat="1" applyFont="1" applyFill="1" applyBorder="1" applyAlignment="1">
      <alignment horizontal="center" wrapText="1"/>
      <protection/>
    </xf>
    <xf numFmtId="174" fontId="17" fillId="0" borderId="14" xfId="124" applyNumberFormat="1" applyFont="1" applyFill="1" applyBorder="1" applyAlignment="1">
      <alignment horizontal="center" wrapText="1"/>
      <protection/>
    </xf>
    <xf numFmtId="0" fontId="15" fillId="0" borderId="0" xfId="124" applyFont="1" applyAlignment="1">
      <alignment horizontal="left"/>
      <protection/>
    </xf>
    <xf numFmtId="0" fontId="17" fillId="0" borderId="0" xfId="124" applyFont="1" applyAlignment="1">
      <alignment horizontal="center" vertical="center"/>
      <protection/>
    </xf>
    <xf numFmtId="174" fontId="17" fillId="0" borderId="0" xfId="172" applyNumberFormat="1" applyFont="1">
      <alignment/>
      <protection/>
    </xf>
    <xf numFmtId="174" fontId="0" fillId="0" borderId="0" xfId="172" applyNumberFormat="1" applyFont="1">
      <alignment/>
      <protection/>
    </xf>
    <xf numFmtId="0" fontId="0" fillId="0" borderId="0" xfId="172" applyFont="1" applyAlignment="1">
      <alignment horizontal="left" indent="1"/>
      <protection/>
    </xf>
    <xf numFmtId="0" fontId="0" fillId="0" borderId="0" xfId="172" applyFont="1" applyAlignment="1">
      <alignment horizontal="left" indent="1"/>
      <protection/>
    </xf>
    <xf numFmtId="0" fontId="0" fillId="0" borderId="0" xfId="137">
      <alignment/>
      <protection/>
    </xf>
    <xf numFmtId="0" fontId="17" fillId="0" borderId="14" xfId="175" applyFont="1" applyBorder="1" applyAlignment="1">
      <alignment horizontal="center" vertical="center"/>
      <protection/>
    </xf>
    <xf numFmtId="0" fontId="79" fillId="0" borderId="0" xfId="0" applyFont="1" applyAlignment="1">
      <alignment horizontal="center" vertical="center" wrapText="1"/>
    </xf>
    <xf numFmtId="0" fontId="17" fillId="0" borderId="0" xfId="175" applyFont="1" applyAlignment="1">
      <alignment horizontal="center" vertical="center"/>
      <protection/>
    </xf>
    <xf numFmtId="0" fontId="17" fillId="0" borderId="11" xfId="175" applyFont="1" applyBorder="1" applyAlignment="1">
      <alignment horizontal="center" vertical="center"/>
      <protection/>
    </xf>
    <xf numFmtId="3" fontId="17" fillId="0" borderId="0" xfId="172" applyNumberFormat="1" applyFont="1">
      <alignment/>
      <protection/>
    </xf>
    <xf numFmtId="3" fontId="25" fillId="0" borderId="0" xfId="172" applyNumberFormat="1" applyFont="1">
      <alignment/>
      <protection/>
    </xf>
    <xf numFmtId="3" fontId="0" fillId="0" borderId="0" xfId="172" applyNumberFormat="1" applyFont="1">
      <alignment/>
      <protection/>
    </xf>
    <xf numFmtId="3" fontId="0" fillId="0" borderId="0" xfId="124" applyNumberFormat="1">
      <alignment/>
      <protection/>
    </xf>
    <xf numFmtId="174" fontId="0" fillId="0" borderId="0" xfId="124" applyNumberFormat="1">
      <alignment/>
      <protection/>
    </xf>
    <xf numFmtId="174" fontId="0" fillId="0" borderId="0" xfId="172" applyNumberFormat="1" applyFont="1">
      <alignment/>
      <protection/>
    </xf>
    <xf numFmtId="0" fontId="17" fillId="0" borderId="0" xfId="167" applyFont="1">
      <alignment/>
      <protection/>
    </xf>
    <xf numFmtId="0" fontId="0" fillId="0" borderId="0" xfId="167" applyFont="1" applyAlignment="1">
      <alignment horizontal="left" indent="1"/>
      <protection/>
    </xf>
    <xf numFmtId="174" fontId="25" fillId="0" borderId="0" xfId="172" applyNumberFormat="1" applyFont="1">
      <alignment/>
      <protection/>
    </xf>
    <xf numFmtId="0" fontId="17" fillId="0" borderId="0" xfId="172" applyFont="1" applyAlignment="1">
      <alignment horizontal="left"/>
      <protection/>
    </xf>
    <xf numFmtId="173" fontId="17" fillId="0" borderId="0" xfId="124" applyNumberFormat="1" applyFont="1" applyAlignment="1">
      <alignment horizontal="right" indent="1"/>
      <protection/>
    </xf>
    <xf numFmtId="3" fontId="0" fillId="0" borderId="0" xfId="172" applyNumberFormat="1" applyFont="1" applyAlignment="1" quotePrefix="1">
      <alignment horizontal="right"/>
      <protection/>
    </xf>
    <xf numFmtId="3" fontId="0" fillId="0" borderId="0" xfId="137" applyNumberFormat="1">
      <alignment/>
      <protection/>
    </xf>
    <xf numFmtId="0" fontId="80" fillId="0" borderId="0" xfId="172" applyFont="1">
      <alignment/>
      <protection/>
    </xf>
    <xf numFmtId="0" fontId="15" fillId="0" borderId="10" xfId="172" applyFont="1" applyBorder="1" applyAlignment="1">
      <alignment horizontal="left"/>
      <protection/>
    </xf>
    <xf numFmtId="177" fontId="15" fillId="0" borderId="10" xfId="172" applyNumberFormat="1" applyFont="1" applyBorder="1" applyAlignment="1">
      <alignment horizontal="left"/>
      <protection/>
    </xf>
    <xf numFmtId="177" fontId="15" fillId="0" borderId="0" xfId="172" applyNumberFormat="1" applyFont="1" applyAlignment="1">
      <alignment horizontal="left"/>
      <protection/>
    </xf>
    <xf numFmtId="0" fontId="16" fillId="0" borderId="0" xfId="172" applyFont="1" applyAlignment="1">
      <alignment horizontal="right"/>
      <protection/>
    </xf>
    <xf numFmtId="0" fontId="17" fillId="0" borderId="13" xfId="175" applyFont="1" applyBorder="1" applyAlignment="1">
      <alignment horizontal="center" vertical="center"/>
      <protection/>
    </xf>
    <xf numFmtId="0" fontId="21" fillId="0" borderId="0" xfId="176" applyFont="1">
      <alignment/>
      <protection/>
    </xf>
    <xf numFmtId="177" fontId="17" fillId="0" borderId="0" xfId="172" applyNumberFormat="1" applyFont="1" quotePrefix="1">
      <alignment/>
      <protection/>
    </xf>
    <xf numFmtId="0" fontId="17" fillId="0" borderId="0" xfId="172" applyFont="1" applyAlignment="1">
      <alignment horizontal="right" indent="3"/>
      <protection/>
    </xf>
    <xf numFmtId="177" fontId="17" fillId="0" borderId="0" xfId="172" applyNumberFormat="1" applyFont="1" quotePrefix="1">
      <alignment/>
      <protection/>
    </xf>
    <xf numFmtId="173" fontId="76" fillId="0" borderId="0" xfId="172" applyNumberFormat="1" applyFont="1">
      <alignment/>
      <protection/>
    </xf>
    <xf numFmtId="173" fontId="76" fillId="0" borderId="0" xfId="172" applyNumberFormat="1" applyFont="1">
      <alignment/>
      <protection/>
    </xf>
    <xf numFmtId="0" fontId="18" fillId="0" borderId="0" xfId="137" applyFont="1" applyAlignment="1">
      <alignment horizontal="left" indent="1"/>
      <protection/>
    </xf>
    <xf numFmtId="177" fontId="17" fillId="0" borderId="0" xfId="172" applyNumberFormat="1" applyFont="1" applyAlignment="1">
      <alignment horizontal="right"/>
      <protection/>
    </xf>
    <xf numFmtId="0" fontId="0" fillId="0" borderId="0" xfId="137" applyAlignment="1">
      <alignment horizontal="left" indent="3"/>
      <protection/>
    </xf>
    <xf numFmtId="177" fontId="0" fillId="0" borderId="0" xfId="172" applyNumberFormat="1" applyFont="1" applyAlignment="1">
      <alignment horizontal="right"/>
      <protection/>
    </xf>
    <xf numFmtId="173" fontId="80" fillId="0" borderId="0" xfId="172" applyNumberFormat="1" applyFont="1">
      <alignment/>
      <protection/>
    </xf>
    <xf numFmtId="177" fontId="0" fillId="0" borderId="0" xfId="172" applyNumberFormat="1" applyFont="1">
      <alignment/>
      <protection/>
    </xf>
    <xf numFmtId="0" fontId="18" fillId="0" borderId="0" xfId="137" applyFont="1" applyAlignment="1">
      <alignment horizontal="left" indent="1"/>
      <protection/>
    </xf>
    <xf numFmtId="177" fontId="17" fillId="0" borderId="0" xfId="172" applyNumberFormat="1" applyFont="1">
      <alignment/>
      <protection/>
    </xf>
    <xf numFmtId="177" fontId="0" fillId="0" borderId="0" xfId="172" applyNumberFormat="1" applyFont="1">
      <alignment/>
      <protection/>
    </xf>
    <xf numFmtId="0" fontId="22" fillId="0" borderId="0" xfId="137" applyFont="1">
      <alignment/>
      <protection/>
    </xf>
    <xf numFmtId="176" fontId="0" fillId="0" borderId="0" xfId="172" applyNumberFormat="1" applyFont="1">
      <alignment/>
      <protection/>
    </xf>
    <xf numFmtId="191" fontId="0" fillId="0" borderId="0" xfId="172" applyNumberFormat="1" applyFont="1">
      <alignment/>
      <protection/>
    </xf>
    <xf numFmtId="0" fontId="80" fillId="0" borderId="0" xfId="137" applyFont="1">
      <alignment/>
      <protection/>
    </xf>
    <xf numFmtId="0" fontId="79" fillId="0" borderId="0" xfId="127" applyFont="1" applyAlignment="1">
      <alignment horizontal="center" vertical="center" wrapText="1"/>
      <protection/>
    </xf>
    <xf numFmtId="0" fontId="17" fillId="0" borderId="0" xfId="174" applyFont="1" applyAlignment="1">
      <alignment horizontal="center" vertical="center" wrapText="1"/>
      <protection/>
    </xf>
    <xf numFmtId="0" fontId="17" fillId="0" borderId="0" xfId="177" applyFont="1" applyAlignment="1">
      <alignment wrapText="1"/>
      <protection/>
    </xf>
    <xf numFmtId="177" fontId="0" fillId="0" borderId="0" xfId="172" applyNumberFormat="1" applyFont="1" quotePrefix="1">
      <alignment/>
      <protection/>
    </xf>
    <xf numFmtId="174" fontId="80" fillId="0" borderId="0" xfId="172" applyNumberFormat="1" applyFont="1">
      <alignment/>
      <protection/>
    </xf>
    <xf numFmtId="0" fontId="17" fillId="0" borderId="0" xfId="177" applyFont="1" applyAlignment="1">
      <alignment horizontal="left"/>
      <protection/>
    </xf>
    <xf numFmtId="174" fontId="17" fillId="0" borderId="0" xfId="172" applyNumberFormat="1" applyFont="1" applyAlignment="1" quotePrefix="1">
      <alignment horizontal="right" indent="2"/>
      <protection/>
    </xf>
    <xf numFmtId="174" fontId="17" fillId="0" borderId="0" xfId="172" applyNumberFormat="1" applyFont="1" quotePrefix="1">
      <alignment/>
      <protection/>
    </xf>
    <xf numFmtId="0" fontId="17" fillId="0" borderId="0" xfId="177" applyFont="1" applyAlignment="1">
      <alignment horizontal="left" indent="1"/>
      <protection/>
    </xf>
    <xf numFmtId="177" fontId="0" fillId="0" borderId="0" xfId="172" applyNumberFormat="1" applyFont="1" applyAlignment="1" quotePrefix="1">
      <alignment horizontal="right" indent="2"/>
      <protection/>
    </xf>
    <xf numFmtId="177" fontId="0" fillId="0" borderId="0" xfId="172" applyNumberFormat="1" applyFont="1" applyAlignment="1">
      <alignment horizontal="right" indent="2"/>
      <protection/>
    </xf>
    <xf numFmtId="0" fontId="0" fillId="0" borderId="0" xfId="177" applyFont="1" applyAlignment="1">
      <alignment horizontal="left" indent="1"/>
      <protection/>
    </xf>
    <xf numFmtId="174" fontId="0" fillId="0" borderId="0" xfId="172" applyNumberFormat="1" applyFont="1" applyAlignment="1" quotePrefix="1">
      <alignment horizontal="right" indent="2"/>
      <protection/>
    </xf>
    <xf numFmtId="174" fontId="0" fillId="0" borderId="0" xfId="172" applyNumberFormat="1" applyFont="1" applyAlignment="1">
      <alignment horizontal="right" indent="2"/>
      <protection/>
    </xf>
    <xf numFmtId="206" fontId="0" fillId="0" borderId="0" xfId="172" applyNumberFormat="1" applyFont="1" applyAlignment="1" quotePrefix="1">
      <alignment horizontal="right" indent="2"/>
      <protection/>
    </xf>
    <xf numFmtId="174" fontId="0" fillId="0" borderId="0" xfId="137" applyNumberFormat="1">
      <alignment/>
      <protection/>
    </xf>
    <xf numFmtId="0" fontId="17" fillId="0" borderId="0" xfId="172" applyFont="1" applyAlignment="1">
      <alignment horizontal="left" wrapText="1"/>
      <protection/>
    </xf>
    <xf numFmtId="0" fontId="17" fillId="0" borderId="10" xfId="172" applyFont="1" applyBorder="1" applyAlignment="1">
      <alignment horizontal="left"/>
      <protection/>
    </xf>
    <xf numFmtId="0" fontId="17" fillId="0" borderId="0" xfId="172" applyFont="1" applyAlignment="1">
      <alignment horizontal="center"/>
      <protection/>
    </xf>
    <xf numFmtId="0" fontId="17" fillId="0" borderId="0" xfId="172" applyFont="1" applyAlignment="1">
      <alignment horizontal="left"/>
      <protection/>
    </xf>
    <xf numFmtId="0" fontId="17" fillId="0" borderId="0" xfId="124" applyFont="1" applyAlignment="1">
      <alignment horizontal="center" vertical="center" wrapText="1"/>
      <protection/>
    </xf>
    <xf numFmtId="1" fontId="0" fillId="0" borderId="0" xfId="172" applyNumberFormat="1" applyFont="1" applyAlignment="1">
      <alignment horizontal="center"/>
      <protection/>
    </xf>
    <xf numFmtId="185" fontId="0" fillId="0" borderId="0" xfId="172" applyNumberFormat="1" applyFont="1" applyAlignment="1">
      <alignment horizontal="center"/>
      <protection/>
    </xf>
    <xf numFmtId="177" fontId="0" fillId="0" borderId="0" xfId="172" applyNumberFormat="1" applyFont="1" applyAlignment="1">
      <alignment horizontal="left" indent="1"/>
      <protection/>
    </xf>
    <xf numFmtId="173" fontId="0" fillId="0" borderId="0" xfId="172" applyNumberFormat="1" applyFont="1" applyAlignment="1">
      <alignment horizontal="right" indent="1"/>
      <protection/>
    </xf>
    <xf numFmtId="177" fontId="0" fillId="0" borderId="0" xfId="124" applyNumberFormat="1">
      <alignment/>
      <protection/>
    </xf>
    <xf numFmtId="173" fontId="80" fillId="0" borderId="0" xfId="124" applyNumberFormat="1" applyFont="1">
      <alignment/>
      <protection/>
    </xf>
    <xf numFmtId="0" fontId="22" fillId="0" borderId="0" xfId="137" applyFont="1" applyAlignment="1">
      <alignment horizontal="left" indent="3"/>
      <protection/>
    </xf>
    <xf numFmtId="177" fontId="0" fillId="0" borderId="0" xfId="172" applyNumberFormat="1" applyFont="1" applyAlignment="1">
      <alignment horizontal="center"/>
      <protection/>
    </xf>
    <xf numFmtId="185" fontId="0" fillId="0" borderId="0" xfId="172" applyNumberFormat="1" applyFont="1" applyAlignment="1">
      <alignment horizontal="right"/>
      <protection/>
    </xf>
    <xf numFmtId="185" fontId="0" fillId="0" borderId="0" xfId="172" applyNumberFormat="1" applyFont="1" applyAlignment="1">
      <alignment horizontal="left" indent="1"/>
      <protection/>
    </xf>
    <xf numFmtId="0" fontId="17" fillId="0" borderId="0" xfId="172" applyFont="1" applyAlignment="1">
      <alignment horizontal="left" vertical="center" indent="1"/>
      <protection/>
    </xf>
    <xf numFmtId="0" fontId="0" fillId="0" borderId="0" xfId="172" applyFont="1" applyAlignment="1">
      <alignment horizontal="center" vertical="center"/>
      <protection/>
    </xf>
    <xf numFmtId="1" fontId="81" fillId="0" borderId="0" xfId="172" applyNumberFormat="1" applyFont="1">
      <alignment/>
      <protection/>
    </xf>
    <xf numFmtId="0" fontId="0" fillId="0" borderId="0" xfId="172" applyFont="1" applyAlignment="1">
      <alignment horizontal="center"/>
      <protection/>
    </xf>
    <xf numFmtId="173" fontId="81" fillId="0" borderId="0" xfId="172" applyNumberFormat="1" applyFont="1">
      <alignment/>
      <protection/>
    </xf>
    <xf numFmtId="0" fontId="81" fillId="0" borderId="0" xfId="172" applyFont="1">
      <alignment/>
      <protection/>
    </xf>
    <xf numFmtId="0" fontId="16" fillId="0" borderId="14" xfId="137" applyFont="1" applyBorder="1">
      <alignment/>
      <protection/>
    </xf>
    <xf numFmtId="0" fontId="0" fillId="0" borderId="14" xfId="137" applyBorder="1">
      <alignment/>
      <protection/>
    </xf>
    <xf numFmtId="173" fontId="0" fillId="0" borderId="0" xfId="172" applyNumberFormat="1" applyFont="1" applyAlignment="1" quotePrefix="1">
      <alignment horizontal="right" indent="3"/>
      <protection/>
    </xf>
    <xf numFmtId="173" fontId="0" fillId="0" borderId="0" xfId="124" applyNumberFormat="1" applyFont="1" applyAlignment="1" quotePrefix="1">
      <alignment horizontal="right" indent="1"/>
      <protection/>
    </xf>
    <xf numFmtId="0" fontId="18" fillId="0" borderId="0" xfId="172" applyFont="1">
      <alignment/>
      <protection/>
    </xf>
    <xf numFmtId="0" fontId="0" fillId="0" borderId="0" xfId="137" applyFont="1" applyAlignment="1">
      <alignment horizontal="left" indent="1"/>
      <protection/>
    </xf>
    <xf numFmtId="0" fontId="0" fillId="0" borderId="0" xfId="137" applyFont="1" applyAlignment="1">
      <alignment horizontal="left" wrapText="1" indent="1"/>
      <protection/>
    </xf>
    <xf numFmtId="0" fontId="17" fillId="0" borderId="0" xfId="172" applyFont="1" applyAlignment="1">
      <alignment wrapText="1"/>
      <protection/>
    </xf>
    <xf numFmtId="2" fontId="17" fillId="0" borderId="0" xfId="137" applyNumberFormat="1" applyFont="1" applyAlignment="1">
      <alignment horizontal="right" indent="1"/>
      <protection/>
    </xf>
    <xf numFmtId="2" fontId="0" fillId="0" borderId="0" xfId="137" applyNumberFormat="1" applyFont="1" applyAlignment="1">
      <alignment horizontal="right" indent="1"/>
      <protection/>
    </xf>
    <xf numFmtId="2" fontId="0" fillId="0" borderId="0" xfId="137" applyNumberFormat="1" applyAlignment="1">
      <alignment horizontal="right" indent="1"/>
      <protection/>
    </xf>
    <xf numFmtId="0" fontId="0" fillId="0" borderId="0" xfId="137" applyAlignment="1">
      <alignment horizontal="center"/>
      <protection/>
    </xf>
    <xf numFmtId="0" fontId="17" fillId="0" borderId="0" xfId="124" applyFont="1">
      <alignment/>
      <protection/>
    </xf>
    <xf numFmtId="0" fontId="0" fillId="0" borderId="0" xfId="124" applyAlignment="1">
      <alignment horizontal="left" indent="1"/>
      <protection/>
    </xf>
    <xf numFmtId="0" fontId="0" fillId="0" borderId="0" xfId="124" applyAlignment="1">
      <alignment horizontal="left" wrapText="1" indent="1"/>
      <protection/>
    </xf>
    <xf numFmtId="173" fontId="0" fillId="0" borderId="0" xfId="124" applyNumberFormat="1">
      <alignment/>
      <protection/>
    </xf>
    <xf numFmtId="174" fontId="0" fillId="0" borderId="0" xfId="172" applyNumberFormat="1" applyFont="1" applyFill="1">
      <alignment/>
      <protection/>
    </xf>
    <xf numFmtId="174" fontId="17" fillId="0" borderId="0" xfId="172" applyNumberFormat="1" applyFont="1">
      <alignment/>
      <protection/>
    </xf>
    <xf numFmtId="3" fontId="17" fillId="0" borderId="0" xfId="169" applyNumberFormat="1" applyFont="1" applyAlignment="1">
      <alignment horizontal="right"/>
      <protection/>
    </xf>
    <xf numFmtId="3" fontId="17" fillId="0" borderId="0" xfId="169" applyNumberFormat="1" applyFont="1" applyAlignment="1">
      <alignment horizontal="right"/>
      <protection/>
    </xf>
    <xf numFmtId="3" fontId="0" fillId="0" borderId="0" xfId="169" applyNumberFormat="1" applyFont="1" applyAlignment="1">
      <alignment horizontal="right"/>
      <protection/>
    </xf>
    <xf numFmtId="3" fontId="16" fillId="0" borderId="0" xfId="169" applyNumberFormat="1" applyFont="1" applyAlignment="1">
      <alignment horizontal="right"/>
      <protection/>
    </xf>
    <xf numFmtId="0" fontId="0" fillId="0" borderId="0" xfId="137" applyAlignment="1">
      <alignment wrapText="1"/>
      <protection/>
    </xf>
    <xf numFmtId="176" fontId="17" fillId="0" borderId="0" xfId="177" applyNumberFormat="1" applyFont="1" applyAlignment="1">
      <alignment wrapText="1"/>
      <protection/>
    </xf>
    <xf numFmtId="177" fontId="17" fillId="0" borderId="0" xfId="172" applyNumberFormat="1" applyFont="1">
      <alignment/>
      <protection/>
    </xf>
    <xf numFmtId="174" fontId="17" fillId="0" borderId="0" xfId="172" applyNumberFormat="1" applyFont="1" applyAlignment="1" quotePrefix="1">
      <alignment horizontal="right" indent="2"/>
      <protection/>
    </xf>
    <xf numFmtId="174" fontId="17" fillId="0" borderId="0" xfId="172" applyNumberFormat="1" applyFont="1" applyAlignment="1">
      <alignment horizontal="right" indent="2"/>
      <protection/>
    </xf>
    <xf numFmtId="43" fontId="0" fillId="0" borderId="0" xfId="69" applyFont="1" applyBorder="1" applyAlignment="1">
      <alignment/>
    </xf>
    <xf numFmtId="0" fontId="0" fillId="0" borderId="0" xfId="172" applyFont="1" applyAlignment="1">
      <alignment horizontal="left" wrapText="1" indent="1"/>
      <protection/>
    </xf>
    <xf numFmtId="0" fontId="15" fillId="0" borderId="0" xfId="0" applyFont="1" applyFill="1" applyAlignment="1">
      <alignment horizontal="left" wrapText="1"/>
    </xf>
    <xf numFmtId="0" fontId="15" fillId="0" borderId="0" xfId="0" applyFont="1" applyAlignment="1">
      <alignment horizontal="left" wrapText="1"/>
    </xf>
    <xf numFmtId="0" fontId="17" fillId="0" borderId="13" xfId="0" applyFont="1" applyBorder="1" applyAlignment="1">
      <alignment horizontal="center" wrapText="1"/>
    </xf>
    <xf numFmtId="0" fontId="17" fillId="0" borderId="0" xfId="0" applyFont="1" applyBorder="1" applyAlignment="1">
      <alignment horizontal="center" wrapText="1"/>
    </xf>
    <xf numFmtId="0" fontId="0" fillId="0" borderId="13" xfId="0" applyFont="1" applyBorder="1" applyAlignment="1">
      <alignment horizontal="center"/>
    </xf>
    <xf numFmtId="0" fontId="0" fillId="0" borderId="0" xfId="0" applyFont="1" applyBorder="1" applyAlignment="1">
      <alignment horizontal="center"/>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5" fillId="0" borderId="0" xfId="137" applyFont="1" applyAlignment="1">
      <alignment horizontal="left" wrapText="1"/>
      <protection/>
    </xf>
    <xf numFmtId="0" fontId="15" fillId="0" borderId="0" xfId="124" applyFont="1" applyAlignment="1">
      <alignment horizontal="left" wrapText="1"/>
      <protection/>
    </xf>
    <xf numFmtId="0" fontId="15" fillId="0" borderId="0" xfId="137" applyFont="1" applyAlignment="1">
      <alignment horizontal="left" wrapText="1"/>
      <protection/>
    </xf>
    <xf numFmtId="0" fontId="15" fillId="0" borderId="0" xfId="172" applyFont="1" applyFill="1" applyAlignment="1">
      <alignment horizontal="left" wrapText="1"/>
      <protection/>
    </xf>
    <xf numFmtId="0" fontId="0" fillId="0" borderId="0" xfId="124" applyFont="1" applyFill="1" applyBorder="1" applyAlignment="1">
      <alignment horizontal="center"/>
      <protection/>
    </xf>
    <xf numFmtId="0" fontId="17" fillId="0" borderId="13" xfId="124" applyFont="1" applyFill="1" applyBorder="1" applyAlignment="1">
      <alignment horizontal="center" vertical="center" wrapText="1"/>
      <protection/>
    </xf>
    <xf numFmtId="0" fontId="17" fillId="0" borderId="0" xfId="124" applyFont="1" applyFill="1" applyBorder="1" applyAlignment="1">
      <alignment horizontal="center" vertical="center" wrapText="1"/>
      <protection/>
    </xf>
    <xf numFmtId="0" fontId="17" fillId="0" borderId="15" xfId="124" applyFont="1" applyFill="1" applyBorder="1" applyAlignment="1">
      <alignment horizontal="center" vertical="center" wrapText="1"/>
      <protection/>
    </xf>
    <xf numFmtId="0" fontId="17" fillId="0" borderId="13" xfId="124" applyFont="1" applyBorder="1" applyAlignment="1">
      <alignment horizontal="center" vertical="center" wrapText="1"/>
      <protection/>
    </xf>
    <xf numFmtId="0" fontId="17" fillId="0" borderId="11" xfId="124" applyFont="1" applyBorder="1" applyAlignment="1">
      <alignment horizontal="center" vertical="center" wrapText="1"/>
      <protection/>
    </xf>
    <xf numFmtId="0" fontId="17" fillId="0" borderId="13" xfId="124" applyFont="1" applyBorder="1" applyAlignment="1">
      <alignment horizontal="center" vertical="center" wrapText="1"/>
      <protection/>
    </xf>
    <xf numFmtId="0" fontId="17" fillId="0" borderId="11" xfId="124" applyFont="1" applyBorder="1" applyAlignment="1">
      <alignment horizontal="center" vertical="center" wrapText="1"/>
      <protection/>
    </xf>
    <xf numFmtId="0" fontId="17" fillId="0" borderId="13" xfId="124" applyFont="1" applyBorder="1" applyAlignment="1">
      <alignment horizontal="center" vertical="center"/>
      <protection/>
    </xf>
    <xf numFmtId="0" fontId="17" fillId="0" borderId="15" xfId="124" applyFont="1" applyBorder="1" applyAlignment="1">
      <alignment horizontal="center" vertical="center" wrapText="1"/>
      <protection/>
    </xf>
    <xf numFmtId="0" fontId="15" fillId="0" borderId="0" xfId="124" applyFont="1" applyAlignment="1">
      <alignment wrapText="1"/>
      <protection/>
    </xf>
    <xf numFmtId="0" fontId="15" fillId="0" borderId="0" xfId="172" applyFont="1" applyAlignment="1">
      <alignment horizontal="left"/>
      <protection/>
    </xf>
    <xf numFmtId="0" fontId="17" fillId="0" borderId="15" xfId="124" applyFont="1" applyBorder="1" applyAlignment="1">
      <alignment horizontal="center" vertical="center" wrapText="1"/>
      <protection/>
    </xf>
    <xf numFmtId="0" fontId="17" fillId="0" borderId="12" xfId="166" applyNumberFormat="1" applyFont="1" applyBorder="1" applyAlignment="1">
      <alignment horizontal="center" vertical="center"/>
      <protection/>
    </xf>
    <xf numFmtId="0" fontId="15" fillId="0" borderId="0" xfId="172" applyFont="1" applyAlignment="1">
      <alignment horizontal="left" wrapText="1"/>
      <protection/>
    </xf>
    <xf numFmtId="0" fontId="15" fillId="0" borderId="0" xfId="172" applyFont="1" applyAlignment="1">
      <alignment horizontal="left"/>
      <protection/>
    </xf>
    <xf numFmtId="0" fontId="17" fillId="0" borderId="0" xfId="172" applyFont="1" applyBorder="1" applyAlignment="1">
      <alignment horizontal="center" vertical="center"/>
      <protection/>
    </xf>
    <xf numFmtId="0" fontId="0" fillId="0" borderId="0" xfId="124" applyAlignment="1">
      <alignment horizontal="center"/>
      <protection/>
    </xf>
    <xf numFmtId="43" fontId="77" fillId="0" borderId="0" xfId="69" applyFont="1" applyBorder="1" applyAlignment="1">
      <alignment horizontal="right"/>
    </xf>
    <xf numFmtId="43" fontId="79" fillId="0" borderId="0" xfId="69" applyFont="1" applyBorder="1" applyAlignment="1">
      <alignment horizontal="right"/>
    </xf>
    <xf numFmtId="43" fontId="79" fillId="0" borderId="14" xfId="69" applyFont="1" applyBorder="1" applyAlignment="1">
      <alignment horizontal="right"/>
    </xf>
  </cellXfs>
  <cellStyles count="19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10" xfId="71"/>
    <cellStyle name="Comma 10 2" xfId="72"/>
    <cellStyle name="Comma 11" xfId="73"/>
    <cellStyle name="Comma 11 2" xfId="74"/>
    <cellStyle name="Comma 11 2 2" xfId="75"/>
    <cellStyle name="Comma 2" xfId="76"/>
    <cellStyle name="Comma 2 2" xfId="77"/>
    <cellStyle name="Comma 2 3" xfId="78"/>
    <cellStyle name="Comma 3" xfId="79"/>
    <cellStyle name="Comma 3 2" xfId="80"/>
    <cellStyle name="Comma 4" xfId="81"/>
    <cellStyle name="Comma 4 2" xfId="82"/>
    <cellStyle name="Comma 5" xfId="83"/>
    <cellStyle name="Comma 5 2" xfId="84"/>
    <cellStyle name="Comma 6" xfId="85"/>
    <cellStyle name="Comma 6 2" xfId="86"/>
    <cellStyle name="Comma 6 3" xfId="87"/>
    <cellStyle name="Comma 6 3 2" xfId="88"/>
    <cellStyle name="Comma 6 4" xfId="89"/>
    <cellStyle name="Comma 6 4 2" xfId="90"/>
    <cellStyle name="Comma 6 5" xfId="91"/>
    <cellStyle name="Comma 6 5 2" xfId="92"/>
    <cellStyle name="Comma 7" xfId="93"/>
    <cellStyle name="Comma 7 2" xfId="94"/>
    <cellStyle name="Comma 8" xfId="95"/>
    <cellStyle name="Comma 9" xfId="96"/>
    <cellStyle name="Comma0" xfId="97"/>
    <cellStyle name="Currency" xfId="98"/>
    <cellStyle name="Currency [0]" xfId="99"/>
    <cellStyle name="Currency0" xfId="100"/>
    <cellStyle name="Date" xfId="101"/>
    <cellStyle name="Dấu phẩy 2" xfId="102"/>
    <cellStyle name="Explanatory Text" xfId="103"/>
    <cellStyle name="Explanatory Text 2" xfId="104"/>
    <cellStyle name="Fixed" xfId="105"/>
    <cellStyle name="Followed Hyperlink" xfId="106"/>
    <cellStyle name="Good" xfId="107"/>
    <cellStyle name="Good 2" xfId="108"/>
    <cellStyle name="Heading 1" xfId="109"/>
    <cellStyle name="Heading 1 2" xfId="110"/>
    <cellStyle name="Heading 2" xfId="111"/>
    <cellStyle name="Heading 2 2" xfId="112"/>
    <cellStyle name="Heading 3" xfId="113"/>
    <cellStyle name="Heading 3 2" xfId="114"/>
    <cellStyle name="Heading 4" xfId="115"/>
    <cellStyle name="Heading 4 2" xfId="116"/>
    <cellStyle name="Hyperlink" xfId="117"/>
    <cellStyle name="Input" xfId="118"/>
    <cellStyle name="Input 2" xfId="119"/>
    <cellStyle name="Linked Cell" xfId="120"/>
    <cellStyle name="Linked Cell 2" xfId="121"/>
    <cellStyle name="Neutral" xfId="122"/>
    <cellStyle name="Neutral 2" xfId="123"/>
    <cellStyle name="Normal - Style1" xfId="124"/>
    <cellStyle name="Normal - Style1 3" xfId="125"/>
    <cellStyle name="Normal 10" xfId="126"/>
    <cellStyle name="Normal 10 2 2 2" xfId="127"/>
    <cellStyle name="Normal 11" xfId="128"/>
    <cellStyle name="Normal 12" xfId="129"/>
    <cellStyle name="Normal 13" xfId="130"/>
    <cellStyle name="Normal 14" xfId="131"/>
    <cellStyle name="Normal 15" xfId="132"/>
    <cellStyle name="Normal 16" xfId="133"/>
    <cellStyle name="Normal 17" xfId="134"/>
    <cellStyle name="Normal 18" xfId="135"/>
    <cellStyle name="Normal 19" xfId="136"/>
    <cellStyle name="Normal 2" xfId="137"/>
    <cellStyle name="Normal 2 2" xfId="138"/>
    <cellStyle name="Normal 2 5" xfId="139"/>
    <cellStyle name="Normal 20" xfId="140"/>
    <cellStyle name="Normal 21" xfId="141"/>
    <cellStyle name="Normal 25" xfId="142"/>
    <cellStyle name="Normal 3" xfId="143"/>
    <cellStyle name="Normal 3 11" xfId="144"/>
    <cellStyle name="Normal 3 2" xfId="145"/>
    <cellStyle name="Normal 3 3" xfId="146"/>
    <cellStyle name="Normal 3 4" xfId="147"/>
    <cellStyle name="Normal 4" xfId="148"/>
    <cellStyle name="Normal 4 2" xfId="149"/>
    <cellStyle name="Normal 4 3" xfId="150"/>
    <cellStyle name="Normal 5" xfId="151"/>
    <cellStyle name="Normal 5 2" xfId="152"/>
    <cellStyle name="Normal 6" xfId="153"/>
    <cellStyle name="Normal 6 2" xfId="154"/>
    <cellStyle name="Normal 7" xfId="155"/>
    <cellStyle name="Normal 7 2" xfId="156"/>
    <cellStyle name="Normal 7 3" xfId="157"/>
    <cellStyle name="Normal 7 4" xfId="158"/>
    <cellStyle name="Normal 7 7" xfId="159"/>
    <cellStyle name="Normal 8" xfId="160"/>
    <cellStyle name="Normal 8 2" xfId="161"/>
    <cellStyle name="Normal 9" xfId="162"/>
    <cellStyle name="Normal 9 2" xfId="163"/>
    <cellStyle name="Normal_05XD 2" xfId="164"/>
    <cellStyle name="Normal_06DTNN" xfId="165"/>
    <cellStyle name="Normal_07gia" xfId="166"/>
    <cellStyle name="Normal_08tmt3" xfId="167"/>
    <cellStyle name="Normal_507 VonDauTu 02_04" xfId="168"/>
    <cellStyle name="Normal_507 VonDauTu 02_04 2" xfId="169"/>
    <cellStyle name="Normal_507 VonDauTu 02_04 3" xfId="170"/>
    <cellStyle name="Normal_bccn" xfId="171"/>
    <cellStyle name="Normal_bccn 2 2" xfId="172"/>
    <cellStyle name="Normal_Book2" xfId="173"/>
    <cellStyle name="Normal_solieu gdp 2" xfId="174"/>
    <cellStyle name="Normal_SPT3-96" xfId="175"/>
    <cellStyle name="Normal_SPT3-96_TM, VT, CPI__ T02.2011" xfId="176"/>
    <cellStyle name="Normal_SPT3-96_Van tai12.2010" xfId="177"/>
    <cellStyle name="Normal_Xl0000163" xfId="178"/>
    <cellStyle name="Note" xfId="179"/>
    <cellStyle name="Note 2" xfId="180"/>
    <cellStyle name="Output" xfId="181"/>
    <cellStyle name="Output 2" xfId="182"/>
    <cellStyle name="Percent" xfId="183"/>
    <cellStyle name="Percent 2" xfId="184"/>
    <cellStyle name="Percent 2 2" xfId="185"/>
    <cellStyle name="Title" xfId="186"/>
    <cellStyle name="Title 2" xfId="187"/>
    <cellStyle name="Total" xfId="188"/>
    <cellStyle name="Total 2" xfId="189"/>
    <cellStyle name="Warning Text" xfId="190"/>
    <cellStyle name="Warning Text 2" xfId="191"/>
    <cellStyle name="똿뗦먛귟 [0.00]_PRODUCT DETAIL Q1" xfId="192"/>
    <cellStyle name="똿뗦먛귟_PRODUCT DETAIL Q1" xfId="193"/>
    <cellStyle name="믅됞 [0.00]_PRODUCT DETAIL Q1" xfId="194"/>
    <cellStyle name="믅됞_PRODUCT DETAIL Q1" xfId="195"/>
    <cellStyle name="백분율_HOBONG" xfId="196"/>
    <cellStyle name="뷭?_BOOKSHIP" xfId="197"/>
    <cellStyle name="콤마 [0]_1202" xfId="198"/>
    <cellStyle name="콤마_1202" xfId="199"/>
    <cellStyle name="통화 [0]_1202" xfId="200"/>
    <cellStyle name="통화_1202" xfId="201"/>
    <cellStyle name="표준_(정보부문)월별인원계획" xfId="202"/>
    <cellStyle name="標準_List of Vietnamese Industrial Commodity"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P_TONG_HOP\BAO%20CAO%20TK%20QG\GDP%202012\Uoc%202012_lan%203_%20bao%20cao%20TW%20(12.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hien hanh"/>
      <sheetName val="Gia SS (1994)"/>
      <sheetName val="Gia SS (2010)"/>
      <sheetName val="IQ cac nam"/>
      <sheetName val="TT tonghop"/>
      <sheetName val="SS_1994 tong hop"/>
      <sheetName val="SS_2010 tong hop"/>
      <sheetName val="Điểm %"/>
      <sheetName val="Sheet3"/>
      <sheetName val="Sheet10"/>
      <sheetName val="Sheet1"/>
      <sheetName val="Sheet7"/>
      <sheetName val="Sheet8"/>
      <sheetName val="Sheet9"/>
      <sheetName val="Sheet6"/>
      <sheetName val="Sheet5"/>
      <sheetName val="Sheet2"/>
      <sheetName val="Sheet4"/>
      <sheetName val="0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
  <sheetViews>
    <sheetView zoomScale="85" zoomScaleNormal="85" zoomScalePageLayoutView="0" workbookViewId="0" topLeftCell="A1">
      <selection activeCell="A1" sqref="A1"/>
    </sheetView>
  </sheetViews>
  <sheetFormatPr defaultColWidth="9.140625" defaultRowHeight="12.75"/>
  <cols>
    <col min="1" max="1" width="55.7109375" style="0" customWidth="1"/>
  </cols>
  <sheetData>
    <row r="1" spans="1:4" ht="378.75" customHeight="1">
      <c r="A1" s="2" t="s">
        <v>267</v>
      </c>
      <c r="B1" s="1"/>
      <c r="C1" s="1"/>
      <c r="D1" s="1"/>
    </row>
  </sheetData>
  <sheetProtection/>
  <printOptions horizontalCentered="1"/>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9"/>
  <sheetViews>
    <sheetView zoomScalePageLayoutView="0" workbookViewId="0" topLeftCell="A1">
      <selection activeCell="A1" sqref="A1:F11"/>
    </sheetView>
  </sheetViews>
  <sheetFormatPr defaultColWidth="9.140625" defaultRowHeight="12.75"/>
  <cols>
    <col min="1" max="1" width="27.57421875" style="8" customWidth="1"/>
    <col min="2" max="2" width="12.00390625" style="8" customWidth="1"/>
    <col min="3" max="3" width="11.421875" style="8" customWidth="1"/>
    <col min="4" max="4" width="11.8515625" style="8" customWidth="1"/>
    <col min="5" max="5" width="17.57421875" style="8" customWidth="1"/>
    <col min="6" max="6" width="18.28125" style="8" customWidth="1"/>
    <col min="7" max="16384" width="9.140625" style="8" customWidth="1"/>
  </cols>
  <sheetData>
    <row r="1" spans="1:6" ht="47.25" customHeight="1">
      <c r="A1" s="325" t="s">
        <v>292</v>
      </c>
      <c r="B1" s="325"/>
      <c r="C1" s="325"/>
      <c r="D1" s="325"/>
      <c r="E1" s="325"/>
      <c r="F1" s="325"/>
    </row>
    <row r="2" spans="1:6" ht="21" customHeight="1" thickBot="1">
      <c r="A2" s="37"/>
      <c r="B2" s="37"/>
      <c r="C2" s="37"/>
      <c r="D2" s="37"/>
      <c r="E2" s="37"/>
      <c r="F2" s="23" t="s">
        <v>185</v>
      </c>
    </row>
    <row r="3" spans="1:6" ht="22.5" customHeight="1">
      <c r="A3" s="187"/>
      <c r="B3" s="151" t="s">
        <v>3</v>
      </c>
      <c r="C3" s="151" t="s">
        <v>146</v>
      </c>
      <c r="D3" s="151" t="s">
        <v>146</v>
      </c>
      <c r="E3" s="194" t="s">
        <v>271</v>
      </c>
      <c r="F3" s="194" t="s">
        <v>293</v>
      </c>
    </row>
    <row r="4" spans="1:6" ht="22.5" customHeight="1">
      <c r="A4" s="187"/>
      <c r="B4" s="195" t="s">
        <v>193</v>
      </c>
      <c r="C4" s="195" t="s">
        <v>196</v>
      </c>
      <c r="D4" s="195" t="s">
        <v>195</v>
      </c>
      <c r="E4" s="196" t="s">
        <v>143</v>
      </c>
      <c r="F4" s="196" t="s">
        <v>143</v>
      </c>
    </row>
    <row r="5" spans="1:6" s="9" customFormat="1" ht="22.5" customHeight="1">
      <c r="A5" s="187"/>
      <c r="B5" s="152" t="s">
        <v>269</v>
      </c>
      <c r="C5" s="152" t="s">
        <v>269</v>
      </c>
      <c r="D5" s="152" t="s">
        <v>269</v>
      </c>
      <c r="E5" s="197" t="s">
        <v>206</v>
      </c>
      <c r="F5" s="197" t="s">
        <v>206</v>
      </c>
    </row>
    <row r="6" spans="2:6" s="9" customFormat="1" ht="21" customHeight="1">
      <c r="B6" s="198"/>
      <c r="C6" s="198"/>
      <c r="D6" s="198"/>
      <c r="E6" s="124"/>
      <c r="F6" s="52"/>
    </row>
    <row r="7" spans="1:6" s="41" customFormat="1" ht="21" customHeight="1">
      <c r="A7" s="204" t="s">
        <v>220</v>
      </c>
      <c r="B7" s="189">
        <f>ROUND((B8+B9),0)</f>
        <v>1002135</v>
      </c>
      <c r="C7" s="189">
        <f>ROUND((C8+C9),0)</f>
        <v>1134753</v>
      </c>
      <c r="D7" s="189">
        <f>ROUND((D8+D9),0)</f>
        <v>4016023</v>
      </c>
      <c r="E7" s="153">
        <v>148.5</v>
      </c>
      <c r="F7" s="154">
        <v>121.5</v>
      </c>
    </row>
    <row r="8" spans="1:6" ht="21" customHeight="1">
      <c r="A8" s="205" t="s">
        <v>105</v>
      </c>
      <c r="B8" s="203">
        <v>145968</v>
      </c>
      <c r="C8" s="203">
        <v>181497</v>
      </c>
      <c r="D8" s="203">
        <v>601919</v>
      </c>
      <c r="E8" s="155">
        <v>157.5</v>
      </c>
      <c r="F8" s="156">
        <v>132.3</v>
      </c>
    </row>
    <row r="9" spans="1:6" ht="21" customHeight="1">
      <c r="A9" s="205" t="s">
        <v>106</v>
      </c>
      <c r="B9" s="203">
        <v>856167</v>
      </c>
      <c r="C9" s="203">
        <v>953256</v>
      </c>
      <c r="D9" s="203">
        <v>3414104</v>
      </c>
      <c r="E9" s="155">
        <v>146.9</v>
      </c>
      <c r="F9" s="156">
        <v>119.8</v>
      </c>
    </row>
    <row r="10" spans="1:6" s="41" customFormat="1" ht="21" customHeight="1">
      <c r="A10" s="204" t="s">
        <v>73</v>
      </c>
      <c r="B10" s="189">
        <v>9524</v>
      </c>
      <c r="C10" s="189">
        <v>12708</v>
      </c>
      <c r="D10" s="189">
        <v>33350</v>
      </c>
      <c r="E10" s="153">
        <v>135.3</v>
      </c>
      <c r="F10" s="153">
        <v>128.5</v>
      </c>
    </row>
    <row r="11" spans="1:6" s="41" customFormat="1" ht="21" customHeight="1">
      <c r="A11" s="204" t="s">
        <v>221</v>
      </c>
      <c r="B11" s="189">
        <v>525320</v>
      </c>
      <c r="C11" s="189">
        <v>556459</v>
      </c>
      <c r="D11" s="189">
        <v>2094080</v>
      </c>
      <c r="E11" s="153">
        <v>119.4</v>
      </c>
      <c r="F11" s="153">
        <v>109.2</v>
      </c>
    </row>
    <row r="12" spans="1:6" ht="21" customHeight="1">
      <c r="A12" s="191"/>
      <c r="B12" s="200"/>
      <c r="C12" s="200"/>
      <c r="D12" s="200"/>
      <c r="E12" s="190"/>
      <c r="F12" s="203"/>
    </row>
    <row r="13" spans="1:6" s="9" customFormat="1" ht="20.25" customHeight="1">
      <c r="A13" s="191"/>
      <c r="B13" s="199"/>
      <c r="C13" s="199"/>
      <c r="D13" s="200"/>
      <c r="E13" s="206"/>
      <c r="F13" s="203"/>
    </row>
    <row r="14" spans="1:6" s="53" customFormat="1" ht="21" customHeight="1" hidden="1">
      <c r="A14" s="9"/>
      <c r="B14" s="201">
        <f>88654.2+39134.7+4697+31154+69082+88133</f>
        <v>320854.9</v>
      </c>
      <c r="C14" s="200">
        <f>95380.1+38366.6+5029.3+32905.2+73098.8+88977.8</f>
        <v>333757.8</v>
      </c>
      <c r="D14" s="200">
        <f>345107.9+154476.3+19671.3+135344.2+297509.8+352988.8</f>
        <v>1305098.3</v>
      </c>
      <c r="E14" s="203"/>
      <c r="F14" s="42"/>
    </row>
    <row r="15" spans="1:6" ht="21" customHeight="1">
      <c r="A15" s="191"/>
      <c r="B15" s="201"/>
      <c r="C15" s="200"/>
      <c r="D15" s="200"/>
      <c r="E15" s="203"/>
      <c r="F15" s="42"/>
    </row>
    <row r="16" spans="1:6" ht="21" customHeight="1">
      <c r="A16" s="191"/>
      <c r="B16" s="201"/>
      <c r="C16" s="200"/>
      <c r="D16" s="200"/>
      <c r="E16" s="203"/>
      <c r="F16" s="42"/>
    </row>
    <row r="17" spans="1:6" ht="21" customHeight="1">
      <c r="A17" s="191"/>
      <c r="B17" s="202"/>
      <c r="C17" s="203"/>
      <c r="D17" s="203"/>
      <c r="E17" s="203"/>
      <c r="F17" s="42"/>
    </row>
    <row r="18" spans="1:6" s="9" customFormat="1" ht="21" customHeight="1">
      <c r="A18" s="191"/>
      <c r="B18" s="202"/>
      <c r="C18" s="203"/>
      <c r="D18" s="203"/>
      <c r="E18" s="203"/>
      <c r="F18" s="42"/>
    </row>
    <row r="19" spans="1:6" s="54" customFormat="1" ht="21" customHeight="1">
      <c r="A19" s="191"/>
      <c r="B19" s="202"/>
      <c r="C19" s="203"/>
      <c r="D19" s="203"/>
      <c r="E19" s="203"/>
      <c r="F19" s="42"/>
    </row>
    <row r="20" spans="1:6" s="54" customFormat="1" ht="21" customHeight="1">
      <c r="A20" s="191"/>
      <c r="B20" s="202"/>
      <c r="C20" s="203"/>
      <c r="D20" s="203"/>
      <c r="E20" s="203"/>
      <c r="F20" s="42"/>
    </row>
    <row r="21" spans="1:6" s="54" customFormat="1" ht="21" customHeight="1">
      <c r="A21" s="191"/>
      <c r="B21" s="202"/>
      <c r="C21" s="203"/>
      <c r="D21" s="203"/>
      <c r="E21" s="203"/>
      <c r="F21" s="42"/>
    </row>
    <row r="22" spans="1:6" s="54" customFormat="1" ht="21" customHeight="1">
      <c r="A22" s="191"/>
      <c r="B22" s="202"/>
      <c r="C22" s="203"/>
      <c r="D22" s="203"/>
      <c r="E22" s="203"/>
      <c r="F22" s="42"/>
    </row>
    <row r="23" spans="1:6" s="54" customFormat="1" ht="21" customHeight="1">
      <c r="A23" s="191"/>
      <c r="B23" s="202"/>
      <c r="C23" s="203"/>
      <c r="D23" s="203"/>
      <c r="E23" s="203"/>
      <c r="F23" s="42"/>
    </row>
    <row r="24" spans="1:6" s="54" customFormat="1" ht="21" customHeight="1">
      <c r="A24" s="191"/>
      <c r="B24" s="202"/>
      <c r="C24" s="203"/>
      <c r="D24" s="203"/>
      <c r="E24" s="203"/>
      <c r="F24" s="42"/>
    </row>
    <row r="25" spans="1:6" ht="21" customHeight="1">
      <c r="A25" s="191"/>
      <c r="B25" s="202"/>
      <c r="C25" s="202"/>
      <c r="D25" s="202"/>
      <c r="E25" s="203"/>
      <c r="F25" s="42"/>
    </row>
    <row r="26" spans="1:6" ht="21" customHeight="1">
      <c r="A26" s="191"/>
      <c r="B26" s="202"/>
      <c r="C26" s="203"/>
      <c r="D26" s="203"/>
      <c r="E26" s="203"/>
      <c r="F26" s="42"/>
    </row>
    <row r="27" ht="21.75" customHeight="1">
      <c r="A27" s="191"/>
    </row>
    <row r="28" s="193" customFormat="1" ht="21" customHeight="1">
      <c r="A28" s="8"/>
    </row>
    <row r="29" spans="1:5" ht="12.75">
      <c r="A29" s="193"/>
      <c r="B29" s="203"/>
      <c r="C29" s="203"/>
      <c r="D29" s="203"/>
      <c r="E29" s="203"/>
    </row>
  </sheetData>
  <sheetProtection/>
  <mergeCells count="1">
    <mergeCell ref="A1:F1"/>
  </mergeCells>
  <printOptions horizontalCentered="1"/>
  <pageMargins left="0.35" right="0.11811023622047245"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26"/>
  <sheetViews>
    <sheetView zoomScalePageLayoutView="0" workbookViewId="0" topLeftCell="A1">
      <selection activeCell="L1" sqref="L1:O16384"/>
    </sheetView>
  </sheetViews>
  <sheetFormatPr defaultColWidth="9.140625" defaultRowHeight="12.75"/>
  <cols>
    <col min="1" max="1" width="33.7109375" style="46" customWidth="1"/>
    <col min="2" max="2" width="8.57421875" style="46" customWidth="1"/>
    <col min="3" max="3" width="8.421875" style="46" customWidth="1"/>
    <col min="4" max="4" width="10.140625" style="46" customWidth="1"/>
    <col min="5" max="5" width="8.7109375" style="46" customWidth="1"/>
    <col min="6" max="6" width="0.85546875" style="46" customWidth="1"/>
    <col min="7" max="7" width="7.7109375" style="46" customWidth="1"/>
    <col min="8" max="8" width="8.7109375" style="46" customWidth="1"/>
    <col min="9" max="9" width="8.57421875" style="46" customWidth="1"/>
    <col min="10" max="10" width="6.140625" style="46" customWidth="1"/>
    <col min="11" max="11" width="9.140625" style="46" customWidth="1"/>
    <col min="12" max="15" width="9.140625" style="46" hidden="1" customWidth="1"/>
    <col min="16" max="16384" width="9.140625" style="46" customWidth="1"/>
  </cols>
  <sheetData>
    <row r="1" spans="1:9" ht="31.5" customHeight="1">
      <c r="A1" s="326" t="s">
        <v>241</v>
      </c>
      <c r="B1" s="326"/>
      <c r="C1" s="326"/>
      <c r="D1" s="326"/>
      <c r="E1" s="326"/>
      <c r="F1" s="326"/>
      <c r="G1" s="326"/>
      <c r="H1" s="326"/>
      <c r="I1" s="326"/>
    </row>
    <row r="2" spans="1:9" ht="22.5" customHeight="1" thickBot="1">
      <c r="A2" s="55"/>
      <c r="B2" s="55"/>
      <c r="C2" s="55"/>
      <c r="D2" s="55"/>
      <c r="E2" s="55"/>
      <c r="F2" s="55"/>
      <c r="G2" s="55"/>
      <c r="H2" s="38"/>
      <c r="I2" s="38" t="s">
        <v>188</v>
      </c>
    </row>
    <row r="3" spans="1:9" ht="69.75" customHeight="1">
      <c r="A3" s="187"/>
      <c r="B3" s="321" t="s">
        <v>286</v>
      </c>
      <c r="C3" s="321" t="s">
        <v>287</v>
      </c>
      <c r="D3" s="321" t="s">
        <v>288</v>
      </c>
      <c r="E3" s="323"/>
      <c r="F3" s="188"/>
      <c r="G3" s="324" t="s">
        <v>289</v>
      </c>
      <c r="H3" s="324"/>
      <c r="I3" s="319" t="s">
        <v>290</v>
      </c>
    </row>
    <row r="4" spans="1:13" ht="69.75" customHeight="1">
      <c r="A4" s="187"/>
      <c r="B4" s="322"/>
      <c r="C4" s="322"/>
      <c r="D4" s="29" t="s">
        <v>64</v>
      </c>
      <c r="E4" s="29" t="s">
        <v>63</v>
      </c>
      <c r="F4" s="28"/>
      <c r="G4" s="29" t="s">
        <v>71</v>
      </c>
      <c r="H4" s="29" t="s">
        <v>72</v>
      </c>
      <c r="I4" s="320"/>
      <c r="L4" s="46" t="s">
        <v>254</v>
      </c>
      <c r="M4" s="46" t="s">
        <v>255</v>
      </c>
    </row>
    <row r="5" spans="1:15" s="41" customFormat="1" ht="30" customHeight="1">
      <c r="A5" s="207" t="s">
        <v>2</v>
      </c>
      <c r="B5" s="56">
        <f>B6+B7+B8</f>
        <v>152006</v>
      </c>
      <c r="C5" s="57">
        <f>C6+C7+C8</f>
        <v>140313</v>
      </c>
      <c r="D5" s="57">
        <f>D6+D7+D8</f>
        <v>512855</v>
      </c>
      <c r="E5" s="208">
        <v>100</v>
      </c>
      <c r="F5" s="208"/>
      <c r="G5" s="208">
        <f>+C5/B5*100</f>
        <v>92.30754049182269</v>
      </c>
      <c r="H5" s="58">
        <v>85.3</v>
      </c>
      <c r="I5" s="58">
        <v>89.3</v>
      </c>
      <c r="J5" s="58"/>
      <c r="L5" s="56">
        <f>L6+L7+L8</f>
        <v>164449</v>
      </c>
      <c r="M5" s="56">
        <f>M6+M7+M8</f>
        <v>574613</v>
      </c>
      <c r="N5" s="208">
        <f aca="true" t="shared" si="0" ref="N5:O8">ROUND(C5/L5*100,1)</f>
        <v>85.3</v>
      </c>
      <c r="O5" s="208">
        <f t="shared" si="0"/>
        <v>89.3</v>
      </c>
    </row>
    <row r="6" spans="1:15" ht="21" customHeight="1">
      <c r="A6" s="192" t="s">
        <v>189</v>
      </c>
      <c r="B6" s="59">
        <v>7748</v>
      </c>
      <c r="C6" s="60">
        <v>4500</v>
      </c>
      <c r="D6" s="60">
        <v>14293</v>
      </c>
      <c r="E6" s="62">
        <f>ROUND(D6/$D$5*100,1)</f>
        <v>2.8</v>
      </c>
      <c r="F6" s="62"/>
      <c r="G6" s="62">
        <f aca="true" t="shared" si="1" ref="G6:G22">+C6/B6*100</f>
        <v>58.07950438822922</v>
      </c>
      <c r="H6" s="61">
        <v>371.6</v>
      </c>
      <c r="I6" s="61">
        <v>116.9</v>
      </c>
      <c r="J6" s="58"/>
      <c r="L6" s="59">
        <v>1211</v>
      </c>
      <c r="M6" s="59">
        <v>12224</v>
      </c>
      <c r="N6" s="62">
        <f t="shared" si="0"/>
        <v>371.6</v>
      </c>
      <c r="O6" s="62">
        <f t="shared" si="0"/>
        <v>116.9</v>
      </c>
    </row>
    <row r="7" spans="1:15" ht="21" customHeight="1">
      <c r="A7" s="192" t="s">
        <v>190</v>
      </c>
      <c r="B7" s="59">
        <v>124918</v>
      </c>
      <c r="C7" s="60">
        <v>119159</v>
      </c>
      <c r="D7" s="60">
        <v>439097</v>
      </c>
      <c r="E7" s="62">
        <f>ROUND(D7/$D$5*100,1)</f>
        <v>85.6</v>
      </c>
      <c r="F7" s="62"/>
      <c r="G7" s="62">
        <f t="shared" si="1"/>
        <v>95.38977569285451</v>
      </c>
      <c r="H7" s="61">
        <v>81.2</v>
      </c>
      <c r="I7" s="61">
        <v>87.5</v>
      </c>
      <c r="J7" s="58"/>
      <c r="L7" s="59">
        <v>146740</v>
      </c>
      <c r="M7" s="59">
        <v>501840</v>
      </c>
      <c r="N7" s="62">
        <f t="shared" si="0"/>
        <v>81.2</v>
      </c>
      <c r="O7" s="62">
        <f t="shared" si="0"/>
        <v>87.5</v>
      </c>
    </row>
    <row r="8" spans="1:15" ht="21" customHeight="1">
      <c r="A8" s="192" t="s">
        <v>191</v>
      </c>
      <c r="B8" s="59">
        <v>19340</v>
      </c>
      <c r="C8" s="60">
        <v>16654</v>
      </c>
      <c r="D8" s="60">
        <v>59465</v>
      </c>
      <c r="E8" s="62">
        <f>ROUND(D8/$D$5*100,1)</f>
        <v>11.6</v>
      </c>
      <c r="F8" s="62"/>
      <c r="G8" s="62">
        <f t="shared" si="1"/>
        <v>86.11168562564633</v>
      </c>
      <c r="H8" s="61">
        <v>100.9</v>
      </c>
      <c r="I8" s="61">
        <v>98.2</v>
      </c>
      <c r="J8" s="58"/>
      <c r="L8" s="59">
        <v>16498</v>
      </c>
      <c r="M8" s="59">
        <v>60549</v>
      </c>
      <c r="N8" s="62">
        <f t="shared" si="0"/>
        <v>100.9</v>
      </c>
      <c r="O8" s="62">
        <f t="shared" si="0"/>
        <v>98.2</v>
      </c>
    </row>
    <row r="9" spans="1:15" s="41" customFormat="1" ht="21" customHeight="1">
      <c r="A9" s="207" t="s">
        <v>222</v>
      </c>
      <c r="B9" s="59"/>
      <c r="C9" s="57"/>
      <c r="D9" s="60"/>
      <c r="E9" s="62"/>
      <c r="F9" s="62"/>
      <c r="G9" s="62"/>
      <c r="H9" s="61"/>
      <c r="I9" s="171"/>
      <c r="J9" s="58"/>
      <c r="L9" s="59"/>
      <c r="M9" s="59"/>
      <c r="N9" s="62"/>
      <c r="O9" s="62"/>
    </row>
    <row r="10" spans="1:15" ht="21" customHeight="1">
      <c r="A10" s="25" t="s">
        <v>9</v>
      </c>
      <c r="B10" s="59">
        <v>9529</v>
      </c>
      <c r="C10" s="60">
        <v>9426</v>
      </c>
      <c r="D10" s="60">
        <v>35759</v>
      </c>
      <c r="E10" s="62">
        <f>ROUND(D10/$D$5*100,1)</f>
        <v>7</v>
      </c>
      <c r="F10" s="62"/>
      <c r="G10" s="62">
        <f t="shared" si="1"/>
        <v>98.91908909644243</v>
      </c>
      <c r="H10" s="61">
        <v>58.6</v>
      </c>
      <c r="I10" s="61">
        <v>65.3</v>
      </c>
      <c r="J10" s="58"/>
      <c r="L10" s="59">
        <v>16072</v>
      </c>
      <c r="M10" s="59">
        <v>54798</v>
      </c>
      <c r="N10" s="62">
        <f aca="true" t="shared" si="2" ref="N10:N20">ROUND(C10/L10*100,1)</f>
        <v>58.6</v>
      </c>
      <c r="O10" s="62">
        <f aca="true" t="shared" si="3" ref="O10:O20">ROUND(D10/M10*100,1)</f>
        <v>65.3</v>
      </c>
    </row>
    <row r="11" spans="1:15" ht="21" customHeight="1">
      <c r="A11" s="25" t="s">
        <v>346</v>
      </c>
      <c r="B11" s="59">
        <v>424</v>
      </c>
      <c r="C11" s="60">
        <v>300</v>
      </c>
      <c r="D11" s="60">
        <v>1376</v>
      </c>
      <c r="E11" s="62">
        <f>ROUND(D11/$D$5*100,1)</f>
        <v>0.3</v>
      </c>
      <c r="F11" s="62"/>
      <c r="G11" s="62">
        <f>+C11/B11*100</f>
        <v>70.75471698113208</v>
      </c>
      <c r="H11" s="118" t="s">
        <v>74</v>
      </c>
      <c r="I11" s="61">
        <v>1323.1</v>
      </c>
      <c r="J11" s="58"/>
      <c r="L11" s="59"/>
      <c r="M11" s="59">
        <v>104</v>
      </c>
      <c r="N11" s="62" t="e">
        <f t="shared" si="2"/>
        <v>#DIV/0!</v>
      </c>
      <c r="O11" s="62">
        <f t="shared" si="3"/>
        <v>1323.1</v>
      </c>
    </row>
    <row r="12" spans="1:15" ht="21" customHeight="1">
      <c r="A12" s="25" t="s">
        <v>10</v>
      </c>
      <c r="B12" s="59">
        <v>7748</v>
      </c>
      <c r="C12" s="60">
        <v>4500</v>
      </c>
      <c r="D12" s="60">
        <v>14293</v>
      </c>
      <c r="E12" s="62">
        <f aca="true" t="shared" si="4" ref="E12:E19">ROUND(D12/$D$5*100,1)</f>
        <v>2.8</v>
      </c>
      <c r="F12" s="62"/>
      <c r="G12" s="62">
        <f t="shared" si="1"/>
        <v>58.07950438822922</v>
      </c>
      <c r="H12" s="61">
        <v>371.6</v>
      </c>
      <c r="I12" s="61">
        <v>116.9</v>
      </c>
      <c r="J12" s="58"/>
      <c r="L12" s="59">
        <v>1211</v>
      </c>
      <c r="M12" s="59">
        <v>12224</v>
      </c>
      <c r="N12" s="62">
        <f t="shared" si="2"/>
        <v>371.6</v>
      </c>
      <c r="O12" s="62">
        <f t="shared" si="3"/>
        <v>116.9</v>
      </c>
    </row>
    <row r="13" spans="1:15" ht="21" customHeight="1">
      <c r="A13" s="25" t="s">
        <v>87</v>
      </c>
      <c r="B13" s="59">
        <v>14378</v>
      </c>
      <c r="C13" s="60">
        <v>9442</v>
      </c>
      <c r="D13" s="60">
        <v>31416</v>
      </c>
      <c r="E13" s="62">
        <f t="shared" si="4"/>
        <v>6.1</v>
      </c>
      <c r="F13" s="62"/>
      <c r="G13" s="62">
        <f t="shared" si="1"/>
        <v>65.66977326470997</v>
      </c>
      <c r="H13" s="61">
        <v>140.2</v>
      </c>
      <c r="I13" s="61">
        <v>194.6</v>
      </c>
      <c r="J13" s="58"/>
      <c r="L13" s="59">
        <v>6737</v>
      </c>
      <c r="M13" s="59">
        <v>16145</v>
      </c>
      <c r="N13" s="62">
        <f t="shared" si="2"/>
        <v>140.2</v>
      </c>
      <c r="O13" s="62">
        <f t="shared" si="3"/>
        <v>194.6</v>
      </c>
    </row>
    <row r="14" spans="1:15" ht="21" customHeight="1">
      <c r="A14" s="25" t="s">
        <v>65</v>
      </c>
      <c r="B14" s="59">
        <v>2747</v>
      </c>
      <c r="C14" s="60">
        <v>2720</v>
      </c>
      <c r="D14" s="60">
        <v>9024</v>
      </c>
      <c r="E14" s="62">
        <f t="shared" si="4"/>
        <v>1.8</v>
      </c>
      <c r="F14" s="62"/>
      <c r="G14" s="62">
        <f t="shared" si="1"/>
        <v>99.01710957408082</v>
      </c>
      <c r="H14" s="61">
        <v>67.9</v>
      </c>
      <c r="I14" s="61">
        <v>65.3</v>
      </c>
      <c r="J14" s="58"/>
      <c r="L14" s="59">
        <v>4004</v>
      </c>
      <c r="M14" s="59">
        <v>13815</v>
      </c>
      <c r="N14" s="62">
        <f t="shared" si="2"/>
        <v>67.9</v>
      </c>
      <c r="O14" s="62">
        <f t="shared" si="3"/>
        <v>65.3</v>
      </c>
    </row>
    <row r="15" spans="1:15" ht="21" customHeight="1">
      <c r="A15" s="25" t="s">
        <v>88</v>
      </c>
      <c r="B15" s="59">
        <v>17471</v>
      </c>
      <c r="C15" s="60">
        <v>20744</v>
      </c>
      <c r="D15" s="60">
        <v>66812</v>
      </c>
      <c r="E15" s="62">
        <f t="shared" si="4"/>
        <v>13</v>
      </c>
      <c r="F15" s="62"/>
      <c r="G15" s="62">
        <f t="shared" si="1"/>
        <v>118.73390189456813</v>
      </c>
      <c r="H15" s="61">
        <v>99.3</v>
      </c>
      <c r="I15" s="61">
        <v>77.7</v>
      </c>
      <c r="J15" s="58"/>
      <c r="L15" s="59">
        <v>20889</v>
      </c>
      <c r="M15" s="59">
        <v>86027</v>
      </c>
      <c r="N15" s="62">
        <f t="shared" si="2"/>
        <v>99.3</v>
      </c>
      <c r="O15" s="62">
        <f t="shared" si="3"/>
        <v>77.7</v>
      </c>
    </row>
    <row r="16" spans="1:15" ht="21" customHeight="1">
      <c r="A16" s="25" t="s">
        <v>66</v>
      </c>
      <c r="B16" s="59">
        <v>34003</v>
      </c>
      <c r="C16" s="60">
        <v>25672</v>
      </c>
      <c r="D16" s="60">
        <v>106685</v>
      </c>
      <c r="E16" s="62">
        <f t="shared" si="4"/>
        <v>20.8</v>
      </c>
      <c r="F16" s="62"/>
      <c r="G16" s="62">
        <f t="shared" si="1"/>
        <v>75.49922065700085</v>
      </c>
      <c r="H16" s="61">
        <v>87.4</v>
      </c>
      <c r="I16" s="61">
        <v>121</v>
      </c>
      <c r="J16" s="58"/>
      <c r="L16" s="59">
        <v>29381</v>
      </c>
      <c r="M16" s="59">
        <v>88167</v>
      </c>
      <c r="N16" s="62">
        <f t="shared" si="2"/>
        <v>87.4</v>
      </c>
      <c r="O16" s="62">
        <f t="shared" si="3"/>
        <v>121</v>
      </c>
    </row>
    <row r="17" spans="1:15" ht="21" customHeight="1">
      <c r="A17" s="25" t="s">
        <v>89</v>
      </c>
      <c r="B17" s="59">
        <v>41678</v>
      </c>
      <c r="C17" s="60">
        <v>36783</v>
      </c>
      <c r="D17" s="60">
        <v>146256</v>
      </c>
      <c r="E17" s="62">
        <f t="shared" si="4"/>
        <v>28.5</v>
      </c>
      <c r="F17" s="62"/>
      <c r="G17" s="62">
        <f t="shared" si="1"/>
        <v>88.25519458707231</v>
      </c>
      <c r="H17" s="61">
        <v>63.3</v>
      </c>
      <c r="I17" s="61">
        <v>70</v>
      </c>
      <c r="J17" s="58"/>
      <c r="L17" s="59">
        <v>58247</v>
      </c>
      <c r="M17" s="59">
        <v>208884</v>
      </c>
      <c r="N17" s="62">
        <f t="shared" si="2"/>
        <v>63.2</v>
      </c>
      <c r="O17" s="62">
        <f t="shared" si="3"/>
        <v>70</v>
      </c>
    </row>
    <row r="18" spans="1:15" ht="21" customHeight="1">
      <c r="A18" s="25" t="s">
        <v>90</v>
      </c>
      <c r="B18" s="59">
        <v>22385</v>
      </c>
      <c r="C18" s="60">
        <v>28783</v>
      </c>
      <c r="D18" s="60">
        <v>96580</v>
      </c>
      <c r="E18" s="62">
        <f t="shared" si="4"/>
        <v>18.8</v>
      </c>
      <c r="F18" s="62"/>
      <c r="G18" s="62">
        <f t="shared" si="1"/>
        <v>128.5816394907304</v>
      </c>
      <c r="H18" s="61">
        <v>108.1</v>
      </c>
      <c r="I18" s="61">
        <v>108.3</v>
      </c>
      <c r="J18" s="58"/>
      <c r="L18" s="59">
        <v>26616</v>
      </c>
      <c r="M18" s="59">
        <v>89193</v>
      </c>
      <c r="N18" s="62">
        <f t="shared" si="2"/>
        <v>108.1</v>
      </c>
      <c r="O18" s="62">
        <f t="shared" si="3"/>
        <v>108.3</v>
      </c>
    </row>
    <row r="19" spans="1:15" ht="21" customHeight="1">
      <c r="A19" s="25" t="s">
        <v>11</v>
      </c>
      <c r="B19" s="59">
        <v>320</v>
      </c>
      <c r="C19" s="60">
        <v>523</v>
      </c>
      <c r="D19" s="60">
        <v>1128</v>
      </c>
      <c r="E19" s="62">
        <f t="shared" si="4"/>
        <v>0.2</v>
      </c>
      <c r="F19" s="62"/>
      <c r="G19" s="62">
        <f t="shared" si="1"/>
        <v>163.4375</v>
      </c>
      <c r="H19" s="61">
        <v>179.7</v>
      </c>
      <c r="I19" s="61">
        <v>74</v>
      </c>
      <c r="J19" s="58"/>
      <c r="L19" s="59">
        <v>291</v>
      </c>
      <c r="M19" s="59">
        <v>1524</v>
      </c>
      <c r="N19" s="62">
        <f t="shared" si="2"/>
        <v>179.7</v>
      </c>
      <c r="O19" s="62">
        <f t="shared" si="3"/>
        <v>74</v>
      </c>
    </row>
    <row r="20" spans="1:15" ht="21" customHeight="1">
      <c r="A20" s="25" t="s">
        <v>67</v>
      </c>
      <c r="B20" s="59">
        <v>108</v>
      </c>
      <c r="C20" s="60">
        <v>30</v>
      </c>
      <c r="D20" s="60">
        <v>214</v>
      </c>
      <c r="E20" s="276" t="s">
        <v>74</v>
      </c>
      <c r="F20" s="64"/>
      <c r="G20" s="62">
        <f t="shared" si="1"/>
        <v>27.77777777777778</v>
      </c>
      <c r="H20" s="61">
        <v>19.4</v>
      </c>
      <c r="I20" s="61">
        <v>52.7</v>
      </c>
      <c r="J20" s="58"/>
      <c r="L20" s="59">
        <v>155</v>
      </c>
      <c r="M20" s="59">
        <v>406</v>
      </c>
      <c r="N20" s="62">
        <f t="shared" si="2"/>
        <v>19.4</v>
      </c>
      <c r="O20" s="62">
        <f t="shared" si="3"/>
        <v>52.7</v>
      </c>
    </row>
    <row r="21" spans="1:15" ht="21" customHeight="1">
      <c r="A21" s="24" t="s">
        <v>68</v>
      </c>
      <c r="B21" s="59">
        <v>36</v>
      </c>
      <c r="C21" s="107">
        <v>30</v>
      </c>
      <c r="D21" s="60">
        <v>68</v>
      </c>
      <c r="E21" s="276" t="s">
        <v>74</v>
      </c>
      <c r="F21" s="65"/>
      <c r="G21" s="62">
        <f t="shared" si="1"/>
        <v>83.33333333333334</v>
      </c>
      <c r="H21" s="118" t="s">
        <v>74</v>
      </c>
      <c r="I21" s="61">
        <v>54</v>
      </c>
      <c r="J21" s="58"/>
      <c r="L21" s="59"/>
      <c r="M21" s="59">
        <v>126</v>
      </c>
      <c r="N21" s="276" t="s">
        <v>74</v>
      </c>
      <c r="O21" s="276">
        <f>ROUND(D21/M21*100,1)</f>
        <v>54</v>
      </c>
    </row>
    <row r="22" spans="1:15" ht="21" customHeight="1">
      <c r="A22" s="25" t="s">
        <v>8</v>
      </c>
      <c r="B22" s="60">
        <f>B5-SUM(B10:B21)</f>
        <v>1179</v>
      </c>
      <c r="C22" s="60">
        <f>C5-SUM(C10:C21)</f>
        <v>1360</v>
      </c>
      <c r="D22" s="60">
        <f>D5-SUM(D10:D21)</f>
        <v>3244</v>
      </c>
      <c r="E22" s="62">
        <f>100-SUM(E10:E19)</f>
        <v>0.7000000000000028</v>
      </c>
      <c r="F22" s="65"/>
      <c r="G22" s="62">
        <f t="shared" si="1"/>
        <v>115.35199321458865</v>
      </c>
      <c r="H22" s="61">
        <v>150.1</v>
      </c>
      <c r="I22" s="61">
        <v>101.4</v>
      </c>
      <c r="J22" s="58"/>
      <c r="L22" s="59">
        <v>846</v>
      </c>
      <c r="M22" s="59">
        <v>3200</v>
      </c>
      <c r="N22" s="62">
        <f>ROUND(C22/L22*100,1)</f>
        <v>160.8</v>
      </c>
      <c r="O22" s="62">
        <f>ROUND(D22/M22*100,1)</f>
        <v>101.4</v>
      </c>
    </row>
    <row r="23" spans="1:9" ht="21" customHeight="1">
      <c r="A23" s="25"/>
      <c r="B23" s="59"/>
      <c r="C23" s="60"/>
      <c r="D23" s="59"/>
      <c r="E23" s="62"/>
      <c r="F23" s="65"/>
      <c r="G23" s="62"/>
      <c r="H23" s="61"/>
      <c r="I23" s="62"/>
    </row>
    <row r="24" s="8" customFormat="1" ht="21.75" customHeight="1">
      <c r="G24" s="46"/>
    </row>
    <row r="25" spans="2:7" s="193" customFormat="1" ht="21" customHeight="1" hidden="1">
      <c r="B25" s="193">
        <f>753+13</f>
        <v>766</v>
      </c>
      <c r="C25" s="193">
        <f>654+14+5</f>
        <v>673</v>
      </c>
      <c r="D25" s="193">
        <f>2213+49+32</f>
        <v>2294</v>
      </c>
      <c r="G25" s="27"/>
    </row>
    <row r="26" spans="1:6" ht="19.5" customHeight="1" hidden="1">
      <c r="A26" s="66"/>
      <c r="B26" s="64">
        <f>SUM(B10:B22)</f>
        <v>152006</v>
      </c>
      <c r="C26" s="64">
        <f>SUM(C10:C22)</f>
        <v>140313</v>
      </c>
      <c r="D26" s="64">
        <f>SUM(D10:D22)</f>
        <v>512855</v>
      </c>
      <c r="E26" s="64"/>
      <c r="F26" s="64"/>
    </row>
  </sheetData>
  <sheetProtection/>
  <mergeCells count="6">
    <mergeCell ref="I3:I4"/>
    <mergeCell ref="A1:I1"/>
    <mergeCell ref="B3:B4"/>
    <mergeCell ref="C3:C4"/>
    <mergeCell ref="D3:E3"/>
    <mergeCell ref="G3:H3"/>
  </mergeCells>
  <printOptions horizontalCentered="1"/>
  <pageMargins left="0.5" right="0.3" top="0.5" bottom="0.5"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N22"/>
  <sheetViews>
    <sheetView zoomScalePageLayoutView="0" workbookViewId="0" topLeftCell="A1">
      <selection activeCell="R16" sqref="R16"/>
    </sheetView>
  </sheetViews>
  <sheetFormatPr defaultColWidth="9.140625" defaultRowHeight="12.75"/>
  <cols>
    <col min="1" max="1" width="33.57421875" style="67" customWidth="1"/>
    <col min="2" max="2" width="9.28125" style="67" customWidth="1"/>
    <col min="3" max="3" width="8.7109375" style="67" customWidth="1"/>
    <col min="4" max="4" width="8.00390625" style="67" customWidth="1"/>
    <col min="5" max="5" width="7.421875" style="67" customWidth="1"/>
    <col min="6" max="6" width="0.2890625" style="67" customWidth="1"/>
    <col min="7" max="7" width="8.140625" style="67" customWidth="1"/>
    <col min="8" max="8" width="8.57421875" style="67" customWidth="1"/>
    <col min="9" max="9" width="8.421875" style="67" customWidth="1"/>
    <col min="10" max="10" width="6.8515625" style="67" customWidth="1"/>
    <col min="11" max="14" width="9.140625" style="67" hidden="1" customWidth="1"/>
    <col min="15" max="16384" width="9.140625" style="67" customWidth="1"/>
  </cols>
  <sheetData>
    <row r="1" spans="1:9" ht="39.75" customHeight="1">
      <c r="A1" s="326" t="s">
        <v>242</v>
      </c>
      <c r="B1" s="326"/>
      <c r="C1" s="326"/>
      <c r="D1" s="326"/>
      <c r="E1" s="326"/>
      <c r="F1" s="326"/>
      <c r="G1" s="326"/>
      <c r="H1" s="326"/>
      <c r="I1" s="326"/>
    </row>
    <row r="2" spans="1:9" ht="21" customHeight="1" thickBot="1">
      <c r="A2" s="55"/>
      <c r="B2" s="55"/>
      <c r="C2" s="55"/>
      <c r="D2" s="55"/>
      <c r="E2" s="55"/>
      <c r="F2" s="55"/>
      <c r="G2" s="55"/>
      <c r="H2" s="38"/>
      <c r="I2" s="38" t="s">
        <v>188</v>
      </c>
    </row>
    <row r="3" spans="1:9" s="46" customFormat="1" ht="69.75" customHeight="1">
      <c r="A3" s="187"/>
      <c r="B3" s="321" t="s">
        <v>286</v>
      </c>
      <c r="C3" s="321" t="s">
        <v>287</v>
      </c>
      <c r="D3" s="327" t="s">
        <v>288</v>
      </c>
      <c r="E3" s="327"/>
      <c r="F3" s="188"/>
      <c r="G3" s="324" t="s">
        <v>289</v>
      </c>
      <c r="H3" s="324"/>
      <c r="I3" s="319" t="s">
        <v>290</v>
      </c>
    </row>
    <row r="4" spans="1:9" s="46" customFormat="1" ht="69.75" customHeight="1">
      <c r="A4" s="187"/>
      <c r="B4" s="322"/>
      <c r="C4" s="322"/>
      <c r="D4" s="29" t="s">
        <v>64</v>
      </c>
      <c r="E4" s="29" t="s">
        <v>63</v>
      </c>
      <c r="F4" s="28"/>
      <c r="G4" s="29" t="s">
        <v>71</v>
      </c>
      <c r="H4" s="29" t="s">
        <v>72</v>
      </c>
      <c r="I4" s="320"/>
    </row>
    <row r="5" spans="1:14" s="68" customFormat="1" ht="30" customHeight="1">
      <c r="A5" s="207" t="s">
        <v>2</v>
      </c>
      <c r="B5" s="56">
        <f>B6+B7+B8</f>
        <v>31121</v>
      </c>
      <c r="C5" s="56">
        <f>C6+C7+C8</f>
        <v>30208</v>
      </c>
      <c r="D5" s="56">
        <f>D6+D7+D8</f>
        <v>115838</v>
      </c>
      <c r="E5" s="58">
        <f>E7+E8</f>
        <v>100</v>
      </c>
      <c r="F5" s="58"/>
      <c r="G5" s="58">
        <f>+C5/B5*100</f>
        <v>97.06628964364899</v>
      </c>
      <c r="H5" s="208">
        <v>88.4</v>
      </c>
      <c r="I5" s="208">
        <v>88.1</v>
      </c>
      <c r="J5" s="58"/>
      <c r="K5" s="56">
        <f>K6+K7+K8</f>
        <v>34170</v>
      </c>
      <c r="L5" s="56">
        <f>L6+L7+L8</f>
        <v>131491</v>
      </c>
      <c r="M5" s="208">
        <f>ROUND(C5/K5*100,1)</f>
        <v>88.4</v>
      </c>
      <c r="N5" s="208">
        <f>ROUND(D5/L5*100,1)</f>
        <v>88.1</v>
      </c>
    </row>
    <row r="6" spans="1:14" ht="19.5" customHeight="1">
      <c r="A6" s="192" t="s">
        <v>189</v>
      </c>
      <c r="B6" s="83">
        <f>D6-C6</f>
        <v>0</v>
      </c>
      <c r="C6" s="83">
        <v>0</v>
      </c>
      <c r="D6" s="83">
        <v>0</v>
      </c>
      <c r="E6" s="118">
        <f>D6/$D$5*100</f>
        <v>0</v>
      </c>
      <c r="F6" s="118"/>
      <c r="G6" s="118">
        <f>F6/$D$5*100</f>
        <v>0</v>
      </c>
      <c r="H6" s="83">
        <v>0</v>
      </c>
      <c r="I6" s="83">
        <v>0</v>
      </c>
      <c r="J6" s="58"/>
      <c r="K6" s="83">
        <f>M6-L6</f>
        <v>0</v>
      </c>
      <c r="L6" s="83">
        <f>N6-M6</f>
        <v>0</v>
      </c>
      <c r="M6" s="83">
        <f>O6-N6</f>
        <v>0</v>
      </c>
      <c r="N6" s="83">
        <f>P6-O6</f>
        <v>0</v>
      </c>
    </row>
    <row r="7" spans="1:14" ht="19.5" customHeight="1">
      <c r="A7" s="192" t="s">
        <v>190</v>
      </c>
      <c r="B7" s="59">
        <v>26436</v>
      </c>
      <c r="C7" s="59">
        <v>26318</v>
      </c>
      <c r="D7" s="59">
        <v>97888</v>
      </c>
      <c r="E7" s="61">
        <f>ROUND(D7/$D$5*100,1)</f>
        <v>84.5</v>
      </c>
      <c r="F7" s="61"/>
      <c r="G7" s="61">
        <f aca="true" t="shared" si="0" ref="G7:G19">+C7/B7*100</f>
        <v>99.55363897715237</v>
      </c>
      <c r="H7" s="62">
        <v>94.8</v>
      </c>
      <c r="I7" s="62">
        <v>92.3</v>
      </c>
      <c r="J7" s="58"/>
      <c r="K7" s="59">
        <v>27762</v>
      </c>
      <c r="L7" s="59">
        <v>106019</v>
      </c>
      <c r="M7" s="62">
        <f>ROUND(C7/K7*100,1)</f>
        <v>94.8</v>
      </c>
      <c r="N7" s="62">
        <f>ROUND(D7/L7*100,1)</f>
        <v>92.3</v>
      </c>
    </row>
    <row r="8" spans="1:14" ht="19.5" customHeight="1">
      <c r="A8" s="192" t="s">
        <v>191</v>
      </c>
      <c r="B8" s="59">
        <v>4685</v>
      </c>
      <c r="C8" s="59">
        <v>3890</v>
      </c>
      <c r="D8" s="59">
        <v>17950</v>
      </c>
      <c r="E8" s="61">
        <f>ROUND(D8/$D$5*100,1)</f>
        <v>15.5</v>
      </c>
      <c r="F8" s="61"/>
      <c r="G8" s="61">
        <f t="shared" si="0"/>
        <v>83.03094983991463</v>
      </c>
      <c r="H8" s="62">
        <v>60.7</v>
      </c>
      <c r="I8" s="62">
        <v>70.5</v>
      </c>
      <c r="J8" s="58"/>
      <c r="K8" s="59">
        <v>6408</v>
      </c>
      <c r="L8" s="59">
        <v>25472</v>
      </c>
      <c r="M8" s="62">
        <f>ROUND(C8/K8*100,1)</f>
        <v>60.7</v>
      </c>
      <c r="N8" s="62">
        <f>ROUND(D8/L8*100,1)</f>
        <v>70.5</v>
      </c>
    </row>
    <row r="9" spans="1:14" s="68" customFormat="1" ht="24.75" customHeight="1">
      <c r="A9" s="207" t="s">
        <v>222</v>
      </c>
      <c r="B9" s="59"/>
      <c r="C9" s="59"/>
      <c r="D9" s="59"/>
      <c r="E9" s="61"/>
      <c r="F9" s="61"/>
      <c r="G9" s="61"/>
      <c r="H9" s="62"/>
      <c r="I9" s="62"/>
      <c r="J9" s="58"/>
      <c r="K9" s="59"/>
      <c r="L9" s="59"/>
      <c r="M9" s="62"/>
      <c r="N9" s="62"/>
    </row>
    <row r="10" spans="1:14" ht="19.5" customHeight="1">
      <c r="A10" s="25" t="s">
        <v>9</v>
      </c>
      <c r="B10" s="59">
        <v>6593</v>
      </c>
      <c r="C10" s="59">
        <v>6066</v>
      </c>
      <c r="D10" s="59">
        <v>33202</v>
      </c>
      <c r="E10" s="61">
        <f>ROUND(D10/$D$5*100,1)</f>
        <v>28.7</v>
      </c>
      <c r="F10" s="61"/>
      <c r="G10" s="61">
        <f t="shared" si="0"/>
        <v>92.00667374488093</v>
      </c>
      <c r="H10" s="62">
        <v>96.7</v>
      </c>
      <c r="I10" s="62">
        <v>98.8</v>
      </c>
      <c r="J10" s="58"/>
      <c r="K10" s="59">
        <v>6271</v>
      </c>
      <c r="L10" s="59">
        <v>33589</v>
      </c>
      <c r="M10" s="62">
        <f aca="true" t="shared" si="1" ref="M10:N12">ROUND(C10/K10*100,1)</f>
        <v>96.7</v>
      </c>
      <c r="N10" s="62">
        <f t="shared" si="1"/>
        <v>98.8</v>
      </c>
    </row>
    <row r="11" spans="1:14" ht="19.5" customHeight="1">
      <c r="A11" s="25" t="s">
        <v>91</v>
      </c>
      <c r="B11" s="59">
        <v>1659</v>
      </c>
      <c r="C11" s="59">
        <v>2130</v>
      </c>
      <c r="D11" s="59">
        <v>6601</v>
      </c>
      <c r="E11" s="61">
        <f aca="true" t="shared" si="2" ref="E11:E18">ROUND(D11/$D$5*100,1)</f>
        <v>5.7</v>
      </c>
      <c r="F11" s="61"/>
      <c r="G11" s="61">
        <f t="shared" si="0"/>
        <v>128.39059674502712</v>
      </c>
      <c r="H11" s="62">
        <v>37.8</v>
      </c>
      <c r="I11" s="62">
        <v>44.3</v>
      </c>
      <c r="J11" s="58"/>
      <c r="K11" s="59">
        <v>5632</v>
      </c>
      <c r="L11" s="59">
        <v>14917</v>
      </c>
      <c r="M11" s="62">
        <f t="shared" si="1"/>
        <v>37.8</v>
      </c>
      <c r="N11" s="62">
        <f t="shared" si="1"/>
        <v>44.3</v>
      </c>
    </row>
    <row r="12" spans="1:14" ht="19.5" customHeight="1">
      <c r="A12" s="25" t="s">
        <v>92</v>
      </c>
      <c r="B12" s="59">
        <v>1600</v>
      </c>
      <c r="C12" s="59">
        <v>1143</v>
      </c>
      <c r="D12" s="59">
        <v>5738</v>
      </c>
      <c r="E12" s="61">
        <f t="shared" si="2"/>
        <v>5</v>
      </c>
      <c r="F12" s="61"/>
      <c r="G12" s="61">
        <f t="shared" si="0"/>
        <v>71.4375</v>
      </c>
      <c r="H12" s="62">
        <v>132</v>
      </c>
      <c r="I12" s="62">
        <v>122.6</v>
      </c>
      <c r="J12" s="58"/>
      <c r="K12" s="59">
        <v>866</v>
      </c>
      <c r="L12" s="59">
        <v>4679</v>
      </c>
      <c r="M12" s="62">
        <f t="shared" si="1"/>
        <v>132</v>
      </c>
      <c r="N12" s="62">
        <f t="shared" si="1"/>
        <v>122.6</v>
      </c>
    </row>
    <row r="13" spans="1:14" ht="19.5" customHeight="1">
      <c r="A13" s="24" t="s">
        <v>194</v>
      </c>
      <c r="B13" s="59">
        <v>2437</v>
      </c>
      <c r="C13" s="209">
        <v>346</v>
      </c>
      <c r="D13" s="59">
        <v>6631</v>
      </c>
      <c r="E13" s="61">
        <f t="shared" si="2"/>
        <v>5.7</v>
      </c>
      <c r="F13" s="61"/>
      <c r="G13" s="61">
        <f>+C13/B13*100</f>
        <v>14.197784160853507</v>
      </c>
      <c r="H13" s="62">
        <v>23.2</v>
      </c>
      <c r="I13" s="61">
        <v>205.3</v>
      </c>
      <c r="J13" s="58"/>
      <c r="K13" s="59">
        <v>1489</v>
      </c>
      <c r="L13" s="59">
        <v>3230</v>
      </c>
      <c r="M13" s="61" t="s">
        <v>74</v>
      </c>
      <c r="N13" s="61">
        <f>ROUND(D13/L13*100,1)</f>
        <v>205.3</v>
      </c>
    </row>
    <row r="14" spans="1:14" ht="19.5" customHeight="1">
      <c r="A14" s="24" t="s">
        <v>69</v>
      </c>
      <c r="B14" s="59">
        <v>1872</v>
      </c>
      <c r="C14" s="59">
        <v>2835</v>
      </c>
      <c r="D14" s="59">
        <v>8269</v>
      </c>
      <c r="E14" s="61">
        <f t="shared" si="2"/>
        <v>7.1</v>
      </c>
      <c r="F14" s="61"/>
      <c r="G14" s="61">
        <f t="shared" si="0"/>
        <v>151.44230769230768</v>
      </c>
      <c r="H14" s="62">
        <v>56.7</v>
      </c>
      <c r="I14" s="62">
        <v>47.9</v>
      </c>
      <c r="J14" s="58"/>
      <c r="K14" s="59">
        <v>4998</v>
      </c>
      <c r="L14" s="59">
        <v>17253</v>
      </c>
      <c r="M14" s="62">
        <f>ROUND(C14/K14*100,1)</f>
        <v>56.7</v>
      </c>
      <c r="N14" s="62">
        <f>ROUND(D14/L14*100,1)</f>
        <v>47.9</v>
      </c>
    </row>
    <row r="15" spans="1:14" ht="19.5" customHeight="1">
      <c r="A15" s="24" t="s">
        <v>70</v>
      </c>
      <c r="B15" s="59">
        <v>6303</v>
      </c>
      <c r="C15" s="59">
        <v>5020</v>
      </c>
      <c r="D15" s="59">
        <v>18403</v>
      </c>
      <c r="E15" s="61">
        <f t="shared" si="2"/>
        <v>15.9</v>
      </c>
      <c r="F15" s="61"/>
      <c r="G15" s="61">
        <f t="shared" si="0"/>
        <v>79.64461367602729</v>
      </c>
      <c r="H15" s="62">
        <v>153.4</v>
      </c>
      <c r="I15" s="62">
        <v>121.5</v>
      </c>
      <c r="J15" s="58"/>
      <c r="K15" s="59">
        <v>3272</v>
      </c>
      <c r="L15" s="59">
        <v>15148</v>
      </c>
      <c r="M15" s="62">
        <f>ROUND(C15/K15*100,1)</f>
        <v>153.4</v>
      </c>
      <c r="N15" s="62">
        <f>ROUND(D15/L15*100,1)</f>
        <v>121.5</v>
      </c>
    </row>
    <row r="16" spans="1:14" ht="19.5" customHeight="1">
      <c r="A16" s="25" t="s">
        <v>93</v>
      </c>
      <c r="B16" s="59">
        <v>5884</v>
      </c>
      <c r="C16" s="59">
        <v>8232</v>
      </c>
      <c r="D16" s="59">
        <v>23422</v>
      </c>
      <c r="E16" s="61">
        <f t="shared" si="2"/>
        <v>20.2</v>
      </c>
      <c r="F16" s="61"/>
      <c r="G16" s="61">
        <f t="shared" si="0"/>
        <v>139.9048266485384</v>
      </c>
      <c r="H16" s="62">
        <v>111.1</v>
      </c>
      <c r="I16" s="62">
        <v>86.3</v>
      </c>
      <c r="J16" s="58"/>
      <c r="K16" s="59">
        <v>7407</v>
      </c>
      <c r="L16" s="59">
        <v>27136</v>
      </c>
      <c r="M16" s="62">
        <f>ROUND(C16/K16*100,1)</f>
        <v>111.1</v>
      </c>
      <c r="N16" s="62">
        <f>ROUND(D16/L16*100,1)</f>
        <v>86.3</v>
      </c>
    </row>
    <row r="17" spans="1:14" ht="19.5" customHeight="1">
      <c r="A17" s="25" t="s">
        <v>104</v>
      </c>
      <c r="B17" s="61" t="s">
        <v>74</v>
      </c>
      <c r="C17" s="61" t="s">
        <v>74</v>
      </c>
      <c r="D17" s="209">
        <v>2</v>
      </c>
      <c r="E17" s="61" t="s">
        <v>74</v>
      </c>
      <c r="F17" s="209" t="s">
        <v>74</v>
      </c>
      <c r="G17" s="61" t="s">
        <v>74</v>
      </c>
      <c r="H17" s="61" t="s">
        <v>74</v>
      </c>
      <c r="I17" s="61" t="s">
        <v>74</v>
      </c>
      <c r="J17" s="58"/>
      <c r="K17" s="209"/>
      <c r="L17" s="209"/>
      <c r="M17" s="61" t="s">
        <v>74</v>
      </c>
      <c r="N17" s="61" t="s">
        <v>74</v>
      </c>
    </row>
    <row r="18" spans="1:14" ht="19.5" customHeight="1">
      <c r="A18" s="25" t="s">
        <v>94</v>
      </c>
      <c r="B18" s="59">
        <v>2403</v>
      </c>
      <c r="C18" s="59">
        <v>3426</v>
      </c>
      <c r="D18" s="59">
        <v>8178</v>
      </c>
      <c r="E18" s="61">
        <f t="shared" si="2"/>
        <v>7.1</v>
      </c>
      <c r="F18" s="69"/>
      <c r="G18" s="61">
        <f t="shared" si="0"/>
        <v>142.5717852684145</v>
      </c>
      <c r="H18" s="62">
        <v>122.1</v>
      </c>
      <c r="I18" s="62">
        <v>95.3</v>
      </c>
      <c r="J18" s="58"/>
      <c r="K18" s="59">
        <v>2807</v>
      </c>
      <c r="L18" s="59">
        <v>8577</v>
      </c>
      <c r="M18" s="62">
        <f>ROUND(C18/K18*100,1)</f>
        <v>122.1</v>
      </c>
      <c r="N18" s="62">
        <f>ROUND(D18/L18*100,1)</f>
        <v>95.3</v>
      </c>
    </row>
    <row r="19" spans="1:14" ht="19.5" customHeight="1">
      <c r="A19" s="25" t="s">
        <v>8</v>
      </c>
      <c r="B19" s="59">
        <f>B5-SUM(B10:B18)</f>
        <v>2370</v>
      </c>
      <c r="C19" s="59">
        <f>C5-SUM(C10:C18)</f>
        <v>1010</v>
      </c>
      <c r="D19" s="59">
        <f>D5-SUM(D10:D18)</f>
        <v>5392</v>
      </c>
      <c r="E19" s="61">
        <f>100-SUM(E10:E18)</f>
        <v>4.599999999999994</v>
      </c>
      <c r="G19" s="61">
        <f t="shared" si="0"/>
        <v>42.616033755274266</v>
      </c>
      <c r="H19" s="62">
        <v>70.7</v>
      </c>
      <c r="I19" s="62">
        <v>77.4</v>
      </c>
      <c r="J19" s="58"/>
      <c r="K19" s="59">
        <f>K5-SUM(K10:K18)</f>
        <v>1428</v>
      </c>
      <c r="L19" s="59">
        <f>L5-SUM(L10:L18)</f>
        <v>6962</v>
      </c>
      <c r="M19" s="62">
        <f>ROUND(C19/K19*100,1)</f>
        <v>70.7</v>
      </c>
      <c r="N19" s="62">
        <f>ROUND(D19/L19*100,1)</f>
        <v>77.4</v>
      </c>
    </row>
    <row r="20" spans="1:9" ht="19.5" customHeight="1">
      <c r="A20" s="25"/>
      <c r="B20" s="63"/>
      <c r="C20" s="63"/>
      <c r="D20" s="59"/>
      <c r="E20" s="61"/>
      <c r="G20" s="61"/>
      <c r="H20" s="62"/>
      <c r="I20" s="62"/>
    </row>
    <row r="21" spans="2:4" ht="19.5" customHeight="1" hidden="1">
      <c r="B21" s="59">
        <f>648+70+817+90</f>
        <v>1625</v>
      </c>
      <c r="C21" s="59">
        <f>198</f>
        <v>198</v>
      </c>
      <c r="D21" s="59">
        <f>1695+129+1492+254+178</f>
        <v>3748</v>
      </c>
    </row>
    <row r="22" spans="2:4" s="193" customFormat="1" ht="21" customHeight="1" hidden="1">
      <c r="B22" s="210">
        <f>SUM(B10:B19)</f>
        <v>31121</v>
      </c>
      <c r="C22" s="210">
        <f>SUM(C10:C19)</f>
        <v>30208</v>
      </c>
      <c r="D22" s="210">
        <f>SUM(D10:D19)</f>
        <v>115838</v>
      </c>
    </row>
    <row r="23" ht="15" customHeight="1" hidden="1"/>
  </sheetData>
  <sheetProtection/>
  <mergeCells count="6">
    <mergeCell ref="G3:H3"/>
    <mergeCell ref="I3:I4"/>
    <mergeCell ref="A1:I1"/>
    <mergeCell ref="B3:B4"/>
    <mergeCell ref="C3:C4"/>
    <mergeCell ref="D3:E3"/>
  </mergeCells>
  <printOptions horizontalCentered="1"/>
  <pageMargins left="0.5" right="0.3" top="0.5" bottom="0.5"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32"/>
  <sheetViews>
    <sheetView zoomScalePageLayoutView="0" workbookViewId="0" topLeftCell="A16">
      <selection activeCell="J29" sqref="J29"/>
    </sheetView>
  </sheetViews>
  <sheetFormatPr defaultColWidth="9.140625" defaultRowHeight="12.75"/>
  <cols>
    <col min="1" max="1" width="34.421875" style="10" customWidth="1"/>
    <col min="2" max="4" width="11.7109375" style="16" customWidth="1"/>
    <col min="5" max="5" width="11.7109375" style="10" customWidth="1"/>
    <col min="6" max="6" width="14.57421875" style="10" customWidth="1"/>
    <col min="7" max="8" width="9.140625" style="10" customWidth="1"/>
    <col min="9" max="16384" width="9.140625" style="10" customWidth="1"/>
  </cols>
  <sheetData>
    <row r="1" spans="1:6" ht="46.5" customHeight="1">
      <c r="A1" s="329" t="s">
        <v>294</v>
      </c>
      <c r="B1" s="330"/>
      <c r="C1" s="330"/>
      <c r="D1" s="330"/>
      <c r="E1" s="330"/>
      <c r="F1" s="330"/>
    </row>
    <row r="2" spans="1:6" ht="21" customHeight="1" thickBot="1">
      <c r="A2" s="11"/>
      <c r="B2" s="11"/>
      <c r="C2" s="11"/>
      <c r="D2" s="11"/>
      <c r="E2" s="4"/>
      <c r="F2" s="4" t="s">
        <v>22</v>
      </c>
    </row>
    <row r="3" spans="1:6" s="158" customFormat="1" ht="19.5" customHeight="1">
      <c r="A3" s="331"/>
      <c r="B3" s="328" t="s">
        <v>295</v>
      </c>
      <c r="C3" s="328"/>
      <c r="D3" s="328"/>
      <c r="E3" s="328"/>
      <c r="F3" s="157" t="s">
        <v>223</v>
      </c>
    </row>
    <row r="4" spans="1:6" s="158" customFormat="1" ht="19.5" customHeight="1">
      <c r="A4" s="331"/>
      <c r="B4" s="159" t="s">
        <v>224</v>
      </c>
      <c r="C4" s="159" t="s">
        <v>203</v>
      </c>
      <c r="D4" s="159" t="s">
        <v>225</v>
      </c>
      <c r="E4" s="159" t="s">
        <v>202</v>
      </c>
      <c r="F4" s="160" t="s">
        <v>195</v>
      </c>
    </row>
    <row r="5" spans="1:6" s="158" customFormat="1" ht="19.5" customHeight="1">
      <c r="A5" s="331"/>
      <c r="B5" s="161" t="s">
        <v>253</v>
      </c>
      <c r="C5" s="159" t="s">
        <v>148</v>
      </c>
      <c r="D5" s="159" t="s">
        <v>148</v>
      </c>
      <c r="E5" s="159" t="s">
        <v>148</v>
      </c>
      <c r="F5" s="160" t="s">
        <v>269</v>
      </c>
    </row>
    <row r="6" spans="1:6" s="158" customFormat="1" ht="19.5" customHeight="1">
      <c r="A6" s="331"/>
      <c r="B6" s="162"/>
      <c r="C6" s="163">
        <v>2022</v>
      </c>
      <c r="D6" s="163">
        <v>2022</v>
      </c>
      <c r="E6" s="163">
        <v>2023</v>
      </c>
      <c r="F6" s="160" t="s">
        <v>143</v>
      </c>
    </row>
    <row r="7" spans="1:6" s="158" customFormat="1" ht="19.5" customHeight="1">
      <c r="A7" s="331"/>
      <c r="B7" s="164"/>
      <c r="C7" s="164"/>
      <c r="D7" s="165"/>
      <c r="E7" s="165"/>
      <c r="F7" s="166" t="s">
        <v>142</v>
      </c>
    </row>
    <row r="8" spans="1:6" s="13" customFormat="1" ht="30" customHeight="1">
      <c r="A8" s="12" t="s">
        <v>226</v>
      </c>
      <c r="B8" s="335">
        <v>110.5035</v>
      </c>
      <c r="C8" s="335">
        <v>101.6674</v>
      </c>
      <c r="D8" s="335">
        <v>100.1705</v>
      </c>
      <c r="E8" s="335">
        <v>99.7186</v>
      </c>
      <c r="F8" s="335">
        <v>102.7831</v>
      </c>
    </row>
    <row r="9" spans="1:6" s="13" customFormat="1" ht="21" customHeight="1">
      <c r="A9" s="14" t="s">
        <v>44</v>
      </c>
      <c r="B9" s="333">
        <v>118.3396</v>
      </c>
      <c r="C9" s="333">
        <v>103.5304</v>
      </c>
      <c r="D9" s="333">
        <v>99.1256</v>
      </c>
      <c r="E9" s="333">
        <v>99.2474</v>
      </c>
      <c r="F9" s="333">
        <v>104.1361</v>
      </c>
    </row>
    <row r="10" spans="1:6" s="13" customFormat="1" ht="21" customHeight="1">
      <c r="A10" s="14" t="s">
        <v>45</v>
      </c>
      <c r="B10" s="333"/>
      <c r="C10" s="333"/>
      <c r="D10" s="333"/>
      <c r="E10" s="333"/>
      <c r="F10" s="333"/>
    </row>
    <row r="11" spans="1:6" s="13" customFormat="1" ht="21" customHeight="1">
      <c r="A11" s="14" t="s">
        <v>46</v>
      </c>
      <c r="B11" s="333">
        <v>122.5333</v>
      </c>
      <c r="C11" s="333">
        <v>107.631</v>
      </c>
      <c r="D11" s="333">
        <v>104.2117</v>
      </c>
      <c r="E11" s="333">
        <v>100.2228</v>
      </c>
      <c r="F11" s="333">
        <v>105.9097</v>
      </c>
    </row>
    <row r="12" spans="1:6" ht="21" customHeight="1">
      <c r="A12" s="14" t="s">
        <v>47</v>
      </c>
      <c r="B12" s="333">
        <v>111.789</v>
      </c>
      <c r="C12" s="333">
        <v>103.411</v>
      </c>
      <c r="D12" s="333">
        <v>97.9239</v>
      </c>
      <c r="E12" s="333">
        <v>98.7177</v>
      </c>
      <c r="F12" s="333">
        <v>104.7326</v>
      </c>
    </row>
    <row r="13" spans="1:6" ht="21" customHeight="1">
      <c r="A13" s="14" t="s">
        <v>48</v>
      </c>
      <c r="B13" s="333">
        <v>130.7293</v>
      </c>
      <c r="C13" s="333">
        <v>102.6558</v>
      </c>
      <c r="D13" s="333">
        <v>100.0894</v>
      </c>
      <c r="E13" s="333">
        <v>100</v>
      </c>
      <c r="F13" s="333">
        <v>102.5209</v>
      </c>
    </row>
    <row r="14" spans="1:6" ht="21" customHeight="1">
      <c r="A14" s="14" t="s">
        <v>49</v>
      </c>
      <c r="B14" s="333">
        <v>108.9142</v>
      </c>
      <c r="C14" s="333">
        <v>103.0818</v>
      </c>
      <c r="D14" s="333">
        <v>100.4098</v>
      </c>
      <c r="E14" s="333">
        <v>100</v>
      </c>
      <c r="F14" s="333">
        <v>104.0435</v>
      </c>
    </row>
    <row r="15" spans="1:6" ht="21" customHeight="1">
      <c r="A15" s="14" t="s">
        <v>95</v>
      </c>
      <c r="B15" s="333">
        <v>107.9258</v>
      </c>
      <c r="C15" s="333">
        <v>101.6594</v>
      </c>
      <c r="D15" s="333">
        <v>100.101</v>
      </c>
      <c r="E15" s="333">
        <v>99.5404</v>
      </c>
      <c r="F15" s="333">
        <v>102.847</v>
      </c>
    </row>
    <row r="16" spans="1:6" s="13" customFormat="1" ht="21" customHeight="1">
      <c r="A16" s="14" t="s">
        <v>50</v>
      </c>
      <c r="B16" s="333">
        <v>107.4532</v>
      </c>
      <c r="C16" s="333">
        <v>101.445</v>
      </c>
      <c r="D16" s="333">
        <v>100.7225</v>
      </c>
      <c r="E16" s="333">
        <v>99.8754</v>
      </c>
      <c r="F16" s="333">
        <v>101.9726</v>
      </c>
    </row>
    <row r="17" spans="1:6" ht="21" customHeight="1">
      <c r="A17" s="14" t="s">
        <v>51</v>
      </c>
      <c r="B17" s="333">
        <v>103.8478</v>
      </c>
      <c r="C17" s="333">
        <v>101.0877</v>
      </c>
      <c r="D17" s="333">
        <v>100.2689</v>
      </c>
      <c r="E17" s="333">
        <v>100.0342</v>
      </c>
      <c r="F17" s="333">
        <v>101.6386</v>
      </c>
    </row>
    <row r="18" spans="1:6" ht="21" customHeight="1">
      <c r="A18" s="14" t="s">
        <v>52</v>
      </c>
      <c r="B18" s="333">
        <v>103.416</v>
      </c>
      <c r="C18" s="333">
        <v>100</v>
      </c>
      <c r="D18" s="333">
        <v>100</v>
      </c>
      <c r="E18" s="333">
        <v>100</v>
      </c>
      <c r="F18" s="333">
        <v>100</v>
      </c>
    </row>
    <row r="19" spans="1:6" ht="21" customHeight="1">
      <c r="A19" s="14" t="s">
        <v>45</v>
      </c>
      <c r="B19" s="333"/>
      <c r="C19" s="333"/>
      <c r="D19" s="333"/>
      <c r="E19" s="333"/>
      <c r="F19" s="333"/>
    </row>
    <row r="20" spans="1:6" ht="21" customHeight="1">
      <c r="A20" s="14" t="s">
        <v>227</v>
      </c>
      <c r="B20" s="333">
        <v>101.7464</v>
      </c>
      <c r="C20" s="333">
        <v>100</v>
      </c>
      <c r="D20" s="333">
        <v>100</v>
      </c>
      <c r="E20" s="333">
        <v>100</v>
      </c>
      <c r="F20" s="333">
        <v>100</v>
      </c>
    </row>
    <row r="21" spans="1:6" ht="21" customHeight="1">
      <c r="A21" s="14" t="s">
        <v>53</v>
      </c>
      <c r="B21" s="333">
        <v>110.3895</v>
      </c>
      <c r="C21" s="333">
        <v>97.0264</v>
      </c>
      <c r="D21" s="333">
        <v>103.5127</v>
      </c>
      <c r="E21" s="333">
        <v>100.4255</v>
      </c>
      <c r="F21" s="333">
        <v>98.5145</v>
      </c>
    </row>
    <row r="22" spans="1:6" ht="21" customHeight="1">
      <c r="A22" s="14" t="s">
        <v>54</v>
      </c>
      <c r="B22" s="333">
        <v>100.288</v>
      </c>
      <c r="C22" s="333">
        <v>101.6897</v>
      </c>
      <c r="D22" s="333">
        <v>100.5279</v>
      </c>
      <c r="E22" s="333">
        <v>100.0006</v>
      </c>
      <c r="F22" s="333">
        <v>101.8829</v>
      </c>
    </row>
    <row r="23" spans="1:6" ht="21" customHeight="1">
      <c r="A23" s="14" t="s">
        <v>55</v>
      </c>
      <c r="B23" s="333">
        <v>110.863</v>
      </c>
      <c r="C23" s="333">
        <v>100.2609</v>
      </c>
      <c r="D23" s="333">
        <v>100.2609</v>
      </c>
      <c r="E23" s="333">
        <v>100</v>
      </c>
      <c r="F23" s="333">
        <v>106.8972</v>
      </c>
    </row>
    <row r="24" spans="1:6" ht="21" customHeight="1">
      <c r="A24" s="14" t="s">
        <v>45</v>
      </c>
      <c r="B24" s="333"/>
      <c r="C24" s="333"/>
      <c r="D24" s="333"/>
      <c r="E24" s="333"/>
      <c r="F24" s="333"/>
    </row>
    <row r="25" spans="1:6" ht="21" customHeight="1">
      <c r="A25" s="14" t="s">
        <v>228</v>
      </c>
      <c r="B25" s="333">
        <v>111.1056</v>
      </c>
      <c r="C25" s="333">
        <v>100</v>
      </c>
      <c r="D25" s="333">
        <v>100</v>
      </c>
      <c r="E25" s="333">
        <v>100</v>
      </c>
      <c r="F25" s="333">
        <v>107.5707</v>
      </c>
    </row>
    <row r="26" spans="1:6" ht="21" customHeight="1">
      <c r="A26" s="14" t="s">
        <v>56</v>
      </c>
      <c r="B26" s="333">
        <v>101.6667</v>
      </c>
      <c r="C26" s="333">
        <v>101.4815</v>
      </c>
      <c r="D26" s="333">
        <v>99.5665</v>
      </c>
      <c r="E26" s="333">
        <v>99.802</v>
      </c>
      <c r="F26" s="333">
        <v>102.6042</v>
      </c>
    </row>
    <row r="27" spans="1:6" ht="21" customHeight="1">
      <c r="A27" s="14" t="s">
        <v>57</v>
      </c>
      <c r="B27" s="333">
        <v>104.3507</v>
      </c>
      <c r="C27" s="333">
        <v>101.0703</v>
      </c>
      <c r="D27" s="333">
        <v>100.3165</v>
      </c>
      <c r="E27" s="333">
        <v>100.0019</v>
      </c>
      <c r="F27" s="333">
        <v>100.9521</v>
      </c>
    </row>
    <row r="28" spans="1:6" s="13" customFormat="1" ht="21" customHeight="1">
      <c r="A28" s="12" t="s">
        <v>58</v>
      </c>
      <c r="B28" s="334">
        <v>139.563</v>
      </c>
      <c r="C28" s="334">
        <v>98.1429</v>
      </c>
      <c r="D28" s="334">
        <v>101.8977</v>
      </c>
      <c r="E28" s="334">
        <v>100.5751</v>
      </c>
      <c r="F28" s="334">
        <v>98.2993</v>
      </c>
    </row>
    <row r="29" spans="1:6" s="13" customFormat="1" ht="21" customHeight="1">
      <c r="A29" s="12" t="s">
        <v>59</v>
      </c>
      <c r="B29" s="334">
        <v>101.4203</v>
      </c>
      <c r="C29" s="334">
        <v>102.5067</v>
      </c>
      <c r="D29" s="334">
        <v>97.9948</v>
      </c>
      <c r="E29" s="334">
        <v>99.1049</v>
      </c>
      <c r="F29" s="334">
        <v>103.4476</v>
      </c>
    </row>
    <row r="30" spans="2:6" ht="15">
      <c r="B30" s="15"/>
      <c r="C30" s="15"/>
      <c r="D30" s="15"/>
      <c r="E30" s="15"/>
      <c r="F30" s="15"/>
    </row>
    <row r="31" spans="2:6" ht="15">
      <c r="B31" s="167"/>
      <c r="C31" s="167"/>
      <c r="D31" s="167"/>
      <c r="E31" s="167"/>
      <c r="F31" s="167"/>
    </row>
    <row r="32" spans="2:6" ht="15">
      <c r="B32" s="168"/>
      <c r="C32" s="168"/>
      <c r="D32" s="168"/>
      <c r="E32" s="168"/>
      <c r="F32" s="168"/>
    </row>
  </sheetData>
  <sheetProtection/>
  <mergeCells count="3">
    <mergeCell ref="B3:E3"/>
    <mergeCell ref="A1:F1"/>
    <mergeCell ref="A3:A7"/>
  </mergeCells>
  <printOptions horizontalCentered="1"/>
  <pageMargins left="0.3937007874015748" right="0.11811023622047245" top="0.5118110236220472" bottom="0.5118110236220472"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24"/>
  <sheetViews>
    <sheetView zoomScalePageLayoutView="0" workbookViewId="0" topLeftCell="A3">
      <selection activeCell="J15" sqref="J15"/>
    </sheetView>
  </sheetViews>
  <sheetFormatPr defaultColWidth="9.140625" defaultRowHeight="12.75"/>
  <cols>
    <col min="1" max="1" width="30.00390625" style="8" customWidth="1"/>
    <col min="2" max="3" width="11.57421875" style="228" customWidth="1"/>
    <col min="4" max="4" width="11.8515625" style="228" bestFit="1" customWidth="1"/>
    <col min="5" max="5" width="17.00390625" style="228" customWidth="1"/>
    <col min="6" max="6" width="17.140625" style="8" customWidth="1"/>
    <col min="7" max="7" width="3.8515625" style="8" customWidth="1"/>
    <col min="8" max="8" width="14.00390625" style="8" bestFit="1" customWidth="1"/>
    <col min="9" max="10" width="15.57421875" style="8" bestFit="1" customWidth="1"/>
    <col min="11" max="11" width="5.57421875" style="211" bestFit="1" customWidth="1"/>
    <col min="12" max="16384" width="9.140625" style="8" customWidth="1"/>
  </cols>
  <sheetData>
    <row r="1" spans="1:6" ht="45" customHeight="1">
      <c r="A1" s="329" t="s">
        <v>296</v>
      </c>
      <c r="B1" s="330"/>
      <c r="C1" s="330"/>
      <c r="D1" s="330"/>
      <c r="E1" s="330"/>
      <c r="F1" s="330"/>
    </row>
    <row r="2" spans="1:6" ht="21" customHeight="1" thickBot="1">
      <c r="A2" s="212"/>
      <c r="B2" s="213"/>
      <c r="C2" s="213"/>
      <c r="D2" s="213"/>
      <c r="E2" s="214"/>
      <c r="F2" s="215" t="s">
        <v>185</v>
      </c>
    </row>
    <row r="3" spans="1:11" s="46" customFormat="1" ht="19.5" customHeight="1">
      <c r="A3" s="187"/>
      <c r="B3" s="151" t="s">
        <v>3</v>
      </c>
      <c r="C3" s="151" t="s">
        <v>146</v>
      </c>
      <c r="D3" s="151" t="s">
        <v>146</v>
      </c>
      <c r="E3" s="216" t="s">
        <v>271</v>
      </c>
      <c r="F3" s="216" t="s">
        <v>293</v>
      </c>
      <c r="K3" s="211"/>
    </row>
    <row r="4" spans="1:11" s="46" customFormat="1" ht="19.5" customHeight="1">
      <c r="A4" s="187"/>
      <c r="B4" s="195" t="s">
        <v>193</v>
      </c>
      <c r="C4" s="195" t="s">
        <v>196</v>
      </c>
      <c r="D4" s="195" t="s">
        <v>195</v>
      </c>
      <c r="E4" s="196" t="s">
        <v>143</v>
      </c>
      <c r="F4" s="196" t="s">
        <v>143</v>
      </c>
      <c r="K4" s="211"/>
    </row>
    <row r="5" spans="1:11" s="46" customFormat="1" ht="19.5" customHeight="1">
      <c r="A5" s="187"/>
      <c r="B5" s="152" t="s">
        <v>269</v>
      </c>
      <c r="C5" s="152" t="s">
        <v>269</v>
      </c>
      <c r="D5" s="152" t="s">
        <v>269</v>
      </c>
      <c r="E5" s="197" t="s">
        <v>206</v>
      </c>
      <c r="F5" s="197" t="s">
        <v>206</v>
      </c>
      <c r="K5" s="211"/>
    </row>
    <row r="6" spans="1:11" ht="30" customHeight="1">
      <c r="A6" s="217" t="s">
        <v>1</v>
      </c>
      <c r="B6" s="218">
        <f>B7+B12+B17+B18</f>
        <v>857315.9000000001</v>
      </c>
      <c r="C6" s="218">
        <f>C7+C12+C17+C18</f>
        <v>876514.8999999999</v>
      </c>
      <c r="D6" s="218">
        <f>D7+D12+D17+D18</f>
        <v>3403378.8</v>
      </c>
      <c r="E6" s="219">
        <v>112.6</v>
      </c>
      <c r="F6" s="219">
        <v>110.5</v>
      </c>
      <c r="H6" s="220"/>
      <c r="I6" s="220"/>
      <c r="J6" s="220"/>
      <c r="K6" s="222"/>
    </row>
    <row r="7" spans="1:11" ht="21" customHeight="1">
      <c r="A7" s="223" t="s">
        <v>107</v>
      </c>
      <c r="B7" s="224">
        <f>B8+B9+B10+B11</f>
        <v>134531.3</v>
      </c>
      <c r="C7" s="224">
        <f>C8+C9+C10+C11</f>
        <v>143443.69999999998</v>
      </c>
      <c r="D7" s="224">
        <f>D8+D9+D10+D11</f>
        <v>544288.8</v>
      </c>
      <c r="E7" s="154">
        <v>135.5</v>
      </c>
      <c r="F7" s="154">
        <v>136.1</v>
      </c>
      <c r="H7" s="224"/>
      <c r="I7" s="224"/>
      <c r="J7" s="224"/>
      <c r="K7" s="221"/>
    </row>
    <row r="8" spans="1:11" ht="21" customHeight="1">
      <c r="A8" s="225" t="s">
        <v>108</v>
      </c>
      <c r="B8" s="226">
        <v>132449.9</v>
      </c>
      <c r="C8" s="226">
        <v>141088.3</v>
      </c>
      <c r="D8" s="226">
        <v>535711.3</v>
      </c>
      <c r="E8" s="156">
        <v>133.9</v>
      </c>
      <c r="F8" s="156">
        <v>134.5</v>
      </c>
      <c r="H8" s="226"/>
      <c r="I8" s="226"/>
      <c r="J8" s="226"/>
      <c r="K8" s="227"/>
    </row>
    <row r="9" spans="1:11" ht="21" customHeight="1">
      <c r="A9" s="225" t="s">
        <v>109</v>
      </c>
      <c r="B9" s="226">
        <v>0</v>
      </c>
      <c r="C9" s="226">
        <v>0</v>
      </c>
      <c r="D9" s="226">
        <v>0</v>
      </c>
      <c r="E9" s="275" t="s">
        <v>74</v>
      </c>
      <c r="F9" s="275" t="s">
        <v>74</v>
      </c>
      <c r="H9" s="226"/>
      <c r="I9" s="226"/>
      <c r="J9" s="226"/>
      <c r="K9" s="227"/>
    </row>
    <row r="10" spans="1:11" ht="21" customHeight="1">
      <c r="A10" s="225" t="s">
        <v>110</v>
      </c>
      <c r="B10" s="226">
        <v>2081.4</v>
      </c>
      <c r="C10" s="226">
        <v>2355.4</v>
      </c>
      <c r="D10" s="226">
        <v>8577.5</v>
      </c>
      <c r="E10" s="156">
        <v>486.7</v>
      </c>
      <c r="F10" s="156">
        <v>505</v>
      </c>
      <c r="G10" s="228"/>
      <c r="H10" s="226"/>
      <c r="I10" s="226"/>
      <c r="J10" s="226"/>
      <c r="K10" s="227"/>
    </row>
    <row r="11" spans="1:11" ht="21" customHeight="1">
      <c r="A11" s="225" t="s">
        <v>111</v>
      </c>
      <c r="B11" s="226">
        <v>0</v>
      </c>
      <c r="C11" s="226">
        <v>0</v>
      </c>
      <c r="D11" s="226">
        <v>0</v>
      </c>
      <c r="E11" s="275" t="s">
        <v>74</v>
      </c>
      <c r="F11" s="275" t="s">
        <v>74</v>
      </c>
      <c r="G11" s="228"/>
      <c r="H11" s="226"/>
      <c r="I11" s="226"/>
      <c r="J11" s="226"/>
      <c r="K11" s="227"/>
    </row>
    <row r="12" spans="1:11" s="41" customFormat="1" ht="21" customHeight="1">
      <c r="A12" s="229" t="s">
        <v>112</v>
      </c>
      <c r="B12" s="230">
        <f>B13+B14+B15+B16</f>
        <v>464384.10000000003</v>
      </c>
      <c r="C12" s="230">
        <f>C13+C14+C15+C16</f>
        <v>473022.5</v>
      </c>
      <c r="D12" s="230">
        <f>D13+D15</f>
        <v>1837782.7</v>
      </c>
      <c r="E12" s="154">
        <v>113.1</v>
      </c>
      <c r="F12" s="154">
        <v>107.9</v>
      </c>
      <c r="H12" s="230"/>
      <c r="I12" s="230"/>
      <c r="J12" s="230"/>
      <c r="K12" s="222"/>
    </row>
    <row r="13" spans="1:11" ht="21" customHeight="1">
      <c r="A13" s="225" t="s">
        <v>108</v>
      </c>
      <c r="B13" s="231">
        <v>461316.7</v>
      </c>
      <c r="C13" s="231">
        <v>469857.2</v>
      </c>
      <c r="D13" s="226">
        <v>1825552</v>
      </c>
      <c r="E13" s="156">
        <v>112.5</v>
      </c>
      <c r="F13" s="156">
        <v>107.4</v>
      </c>
      <c r="H13" s="231"/>
      <c r="I13" s="226"/>
      <c r="J13" s="231"/>
      <c r="K13" s="227"/>
    </row>
    <row r="14" spans="1:11" ht="21" customHeight="1">
      <c r="A14" s="225" t="s">
        <v>109</v>
      </c>
      <c r="B14" s="231">
        <v>0</v>
      </c>
      <c r="C14" s="231">
        <v>0</v>
      </c>
      <c r="D14" s="231">
        <v>0</v>
      </c>
      <c r="E14" s="275" t="s">
        <v>74</v>
      </c>
      <c r="F14" s="275" t="s">
        <v>74</v>
      </c>
      <c r="H14" s="231"/>
      <c r="I14" s="226"/>
      <c r="J14" s="231"/>
      <c r="K14" s="227"/>
    </row>
    <row r="15" spans="1:11" ht="21" customHeight="1">
      <c r="A15" s="225" t="s">
        <v>110</v>
      </c>
      <c r="B15" s="231">
        <v>3067.4</v>
      </c>
      <c r="C15" s="231">
        <v>3165.3</v>
      </c>
      <c r="D15" s="226">
        <v>12230.7</v>
      </c>
      <c r="E15" s="156">
        <v>451.9</v>
      </c>
      <c r="F15" s="156">
        <v>425.1</v>
      </c>
      <c r="G15" s="228"/>
      <c r="H15" s="231"/>
      <c r="I15" s="226"/>
      <c r="J15" s="231"/>
      <c r="K15" s="227"/>
    </row>
    <row r="16" spans="1:11" ht="21" customHeight="1">
      <c r="A16" s="225" t="s">
        <v>111</v>
      </c>
      <c r="B16" s="231">
        <v>0</v>
      </c>
      <c r="C16" s="231">
        <v>0</v>
      </c>
      <c r="D16" s="231">
        <v>0</v>
      </c>
      <c r="E16" s="275" t="s">
        <v>74</v>
      </c>
      <c r="F16" s="275" t="s">
        <v>74</v>
      </c>
      <c r="G16" s="228"/>
      <c r="H16" s="231"/>
      <c r="I16" s="226"/>
      <c r="K16" s="227"/>
    </row>
    <row r="17" spans="1:11" s="41" customFormat="1" ht="21" customHeight="1">
      <c r="A17" s="229" t="s">
        <v>113</v>
      </c>
      <c r="B17" s="230">
        <v>256188.2</v>
      </c>
      <c r="C17" s="230">
        <v>257793.5</v>
      </c>
      <c r="D17" s="224">
        <v>1012459</v>
      </c>
      <c r="E17" s="154">
        <v>102.2</v>
      </c>
      <c r="F17" s="154">
        <v>104.5</v>
      </c>
      <c r="H17" s="230"/>
      <c r="I17" s="230"/>
      <c r="J17" s="230"/>
      <c r="K17" s="222"/>
    </row>
    <row r="18" spans="1:11" s="41" customFormat="1" ht="21" customHeight="1">
      <c r="A18" s="229" t="s">
        <v>350</v>
      </c>
      <c r="B18" s="224">
        <v>2212.3</v>
      </c>
      <c r="C18" s="224">
        <v>2255.2</v>
      </c>
      <c r="D18" s="224">
        <v>8848.3</v>
      </c>
      <c r="E18" s="154">
        <v>109.8</v>
      </c>
      <c r="F18" s="154">
        <v>107.9</v>
      </c>
      <c r="G18" s="230"/>
      <c r="H18" s="230"/>
      <c r="I18" s="230"/>
      <c r="J18" s="230"/>
      <c r="K18" s="221"/>
    </row>
    <row r="19" spans="1:7" ht="21" customHeight="1">
      <c r="A19" s="232"/>
      <c r="G19" s="233"/>
    </row>
    <row r="20" spans="1:5" ht="21" customHeight="1">
      <c r="A20" s="232"/>
      <c r="D20" s="234"/>
      <c r="E20" s="234"/>
    </row>
    <row r="21" ht="21" customHeight="1">
      <c r="A21" s="232"/>
    </row>
    <row r="22" ht="21" customHeight="1">
      <c r="A22" s="232"/>
    </row>
    <row r="23" ht="18.75" customHeight="1"/>
    <row r="24" s="193" customFormat="1" ht="21" customHeight="1">
      <c r="K24" s="235"/>
    </row>
  </sheetData>
  <sheetProtection/>
  <mergeCells count="1">
    <mergeCell ref="A1:F1"/>
  </mergeCells>
  <printOptions horizontalCentered="1"/>
  <pageMargins left="0.31496062992125984" right="0.11811023622047245"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O38"/>
  <sheetViews>
    <sheetView zoomScalePageLayoutView="0" workbookViewId="0" topLeftCell="A18">
      <selection activeCell="A1" sqref="A1:F36"/>
    </sheetView>
  </sheetViews>
  <sheetFormatPr defaultColWidth="9.140625" defaultRowHeight="12.75"/>
  <cols>
    <col min="1" max="1" width="32.7109375" style="8" customWidth="1"/>
    <col min="2" max="3" width="11.57421875" style="228" customWidth="1"/>
    <col min="4" max="4" width="13.8515625" style="228" customWidth="1"/>
    <col min="5" max="5" width="14.00390625" style="228" customWidth="1"/>
    <col min="6" max="6" width="13.421875" style="228" customWidth="1"/>
    <col min="7" max="7" width="0.2890625" style="8" customWidth="1"/>
    <col min="8" max="10" width="12.7109375" style="8" bestFit="1" customWidth="1"/>
    <col min="11" max="12" width="7.28125" style="211" bestFit="1" customWidth="1"/>
    <col min="13" max="14" width="14.421875" style="8" bestFit="1" customWidth="1"/>
    <col min="15" max="15" width="5.57421875" style="211" bestFit="1" customWidth="1"/>
    <col min="16" max="16384" width="9.140625" style="8" customWidth="1"/>
  </cols>
  <sheetData>
    <row r="1" spans="1:6" ht="31.5" customHeight="1">
      <c r="A1" s="330" t="s">
        <v>297</v>
      </c>
      <c r="B1" s="330"/>
      <c r="C1" s="330"/>
      <c r="D1" s="330"/>
      <c r="E1" s="330"/>
      <c r="F1" s="330"/>
    </row>
    <row r="2" spans="1:6" ht="21" customHeight="1" thickBot="1">
      <c r="A2" s="212"/>
      <c r="B2" s="213"/>
      <c r="C2" s="213"/>
      <c r="D2" s="213"/>
      <c r="E2" s="213"/>
      <c r="F2" s="213"/>
    </row>
    <row r="3" spans="1:15" s="46" customFormat="1" ht="19.5" customHeight="1">
      <c r="A3" s="187"/>
      <c r="B3" s="169" t="s">
        <v>146</v>
      </c>
      <c r="C3" s="151" t="s">
        <v>146</v>
      </c>
      <c r="D3" s="169" t="s">
        <v>238</v>
      </c>
      <c r="E3" s="169" t="s">
        <v>238</v>
      </c>
      <c r="F3" s="169" t="s">
        <v>197</v>
      </c>
      <c r="K3" s="211"/>
      <c r="L3" s="211"/>
      <c r="O3" s="211"/>
    </row>
    <row r="4" spans="1:15" s="46" customFormat="1" ht="19.5" customHeight="1">
      <c r="A4" s="187"/>
      <c r="B4" s="236" t="s">
        <v>196</v>
      </c>
      <c r="C4" s="236" t="s">
        <v>195</v>
      </c>
      <c r="D4" s="236" t="s">
        <v>280</v>
      </c>
      <c r="E4" s="236" t="s">
        <v>280</v>
      </c>
      <c r="F4" s="236" t="s">
        <v>280</v>
      </c>
      <c r="K4" s="211"/>
      <c r="L4" s="211"/>
      <c r="O4" s="211"/>
    </row>
    <row r="5" spans="1:15" s="46" customFormat="1" ht="19.5" customHeight="1">
      <c r="A5" s="187"/>
      <c r="B5" s="237" t="s">
        <v>148</v>
      </c>
      <c r="C5" s="237" t="s">
        <v>148</v>
      </c>
      <c r="D5" s="237" t="s">
        <v>239</v>
      </c>
      <c r="E5" s="237" t="s">
        <v>229</v>
      </c>
      <c r="F5" s="237" t="s">
        <v>229</v>
      </c>
      <c r="K5" s="211"/>
      <c r="L5" s="211"/>
      <c r="O5" s="211"/>
    </row>
    <row r="6" spans="1:15" s="46" customFormat="1" ht="19.5" customHeight="1">
      <c r="A6" s="187"/>
      <c r="B6" s="170">
        <v>2023</v>
      </c>
      <c r="C6" s="170">
        <v>2023</v>
      </c>
      <c r="D6" s="170" t="s">
        <v>298</v>
      </c>
      <c r="E6" s="170" t="s">
        <v>230</v>
      </c>
      <c r="F6" s="170" t="s">
        <v>230</v>
      </c>
      <c r="K6" s="211"/>
      <c r="O6" s="211"/>
    </row>
    <row r="7" spans="1:6" ht="14.25" customHeight="1">
      <c r="A7" s="217"/>
      <c r="B7" s="218"/>
      <c r="C7" s="218"/>
      <c r="D7" s="218"/>
      <c r="E7" s="218"/>
      <c r="F7" s="218"/>
    </row>
    <row r="8" spans="1:14" ht="19.5" customHeight="1">
      <c r="A8" s="238" t="s">
        <v>231</v>
      </c>
      <c r="B8" s="297"/>
      <c r="C8" s="297"/>
      <c r="D8" s="298"/>
      <c r="E8" s="298"/>
      <c r="F8" s="299"/>
      <c r="H8" s="203"/>
      <c r="I8" s="203"/>
      <c r="J8" s="203"/>
      <c r="K8" s="240"/>
      <c r="L8" s="240"/>
      <c r="M8" s="203"/>
      <c r="N8" s="203"/>
    </row>
    <row r="9" spans="1:15" ht="19.5" customHeight="1">
      <c r="A9" s="241" t="s">
        <v>232</v>
      </c>
      <c r="B9" s="220">
        <f>B11+B13</f>
        <v>3348.7999999999997</v>
      </c>
      <c r="C9" s="220">
        <f>C11+C13</f>
        <v>12948.9</v>
      </c>
      <c r="D9" s="242">
        <v>105.7</v>
      </c>
      <c r="E9" s="242">
        <v>129</v>
      </c>
      <c r="F9" s="176">
        <v>133.1</v>
      </c>
      <c r="H9" s="243"/>
      <c r="I9" s="243"/>
      <c r="J9" s="243"/>
      <c r="K9" s="125"/>
      <c r="L9" s="125"/>
      <c r="M9" s="243"/>
      <c r="N9" s="243"/>
      <c r="O9" s="221"/>
    </row>
    <row r="10" spans="1:15" ht="19.5" customHeight="1">
      <c r="A10" s="244" t="s">
        <v>233</v>
      </c>
      <c r="B10" s="239"/>
      <c r="C10" s="239"/>
      <c r="D10" s="245"/>
      <c r="E10" s="245"/>
      <c r="F10" s="246"/>
      <c r="H10" s="203"/>
      <c r="I10" s="203"/>
      <c r="J10" s="203"/>
      <c r="K10" s="240"/>
      <c r="L10" s="240"/>
      <c r="M10" s="203"/>
      <c r="N10" s="203"/>
      <c r="O10" s="227"/>
    </row>
    <row r="11" spans="1:15" ht="19.5" customHeight="1">
      <c r="A11" s="247" t="s">
        <v>108</v>
      </c>
      <c r="B11" s="239">
        <v>3193.1</v>
      </c>
      <c r="C11" s="239">
        <v>12352.5</v>
      </c>
      <c r="D11" s="248">
        <v>105.4</v>
      </c>
      <c r="E11" s="248">
        <v>125.2</v>
      </c>
      <c r="F11" s="249">
        <v>129.1</v>
      </c>
      <c r="H11" s="203"/>
      <c r="I11" s="203"/>
      <c r="J11" s="203"/>
      <c r="K11" s="240"/>
      <c r="L11" s="240"/>
      <c r="M11" s="203"/>
      <c r="N11" s="203"/>
      <c r="O11" s="227"/>
    </row>
    <row r="12" spans="1:15" ht="19.5" customHeight="1">
      <c r="A12" s="247" t="s">
        <v>109</v>
      </c>
      <c r="B12" s="239">
        <v>0</v>
      </c>
      <c r="C12" s="239">
        <v>0</v>
      </c>
      <c r="D12" s="250">
        <v>0</v>
      </c>
      <c r="E12" s="250">
        <v>0</v>
      </c>
      <c r="F12" s="250">
        <v>0</v>
      </c>
      <c r="H12" s="203"/>
      <c r="I12" s="203"/>
      <c r="J12" s="203"/>
      <c r="K12" s="240"/>
      <c r="L12" s="240"/>
      <c r="M12" s="203"/>
      <c r="N12" s="203"/>
      <c r="O12" s="227"/>
    </row>
    <row r="13" spans="1:15" ht="19.5" customHeight="1">
      <c r="A13" s="247" t="s">
        <v>110</v>
      </c>
      <c r="B13" s="239">
        <v>155.7</v>
      </c>
      <c r="C13" s="239">
        <v>596.4</v>
      </c>
      <c r="D13" s="248">
        <v>110.9</v>
      </c>
      <c r="E13" s="248">
        <v>338.4</v>
      </c>
      <c r="F13" s="249">
        <v>369.8</v>
      </c>
      <c r="H13" s="203"/>
      <c r="I13" s="203"/>
      <c r="J13" s="203"/>
      <c r="K13" s="240"/>
      <c r="L13" s="240"/>
      <c r="M13" s="203"/>
      <c r="N13" s="203"/>
      <c r="O13" s="227"/>
    </row>
    <row r="14" spans="1:15" ht="19.5" customHeight="1">
      <c r="A14" s="247" t="s">
        <v>234</v>
      </c>
      <c r="B14" s="239">
        <v>0</v>
      </c>
      <c r="C14" s="239">
        <v>0</v>
      </c>
      <c r="D14" s="250">
        <v>0</v>
      </c>
      <c r="E14" s="250">
        <v>0</v>
      </c>
      <c r="F14" s="250">
        <v>0</v>
      </c>
      <c r="H14" s="203"/>
      <c r="I14" s="203"/>
      <c r="J14" s="203"/>
      <c r="K14" s="240"/>
      <c r="L14" s="240"/>
      <c r="M14" s="203"/>
      <c r="N14" s="203"/>
      <c r="O14" s="227"/>
    </row>
    <row r="15" spans="1:15" ht="19.5" customHeight="1">
      <c r="A15" s="241" t="s">
        <v>250</v>
      </c>
      <c r="B15" s="220">
        <f>B17+B19</f>
        <v>328083.9</v>
      </c>
      <c r="C15" s="220">
        <f>C17+C19</f>
        <v>1263221.8</v>
      </c>
      <c r="D15" s="242">
        <v>105.2</v>
      </c>
      <c r="E15" s="242">
        <v>127.8</v>
      </c>
      <c r="F15" s="176">
        <v>131.9</v>
      </c>
      <c r="H15" s="243"/>
      <c r="I15" s="243"/>
      <c r="J15" s="243"/>
      <c r="K15" s="125"/>
      <c r="L15" s="125"/>
      <c r="M15" s="243"/>
      <c r="N15" s="243"/>
      <c r="O15" s="221"/>
    </row>
    <row r="16" spans="1:15" ht="19.5" customHeight="1">
      <c r="A16" s="244" t="s">
        <v>233</v>
      </c>
      <c r="B16" s="239"/>
      <c r="C16" s="239"/>
      <c r="D16" s="245"/>
      <c r="E16" s="245"/>
      <c r="F16" s="246"/>
      <c r="H16" s="203"/>
      <c r="I16" s="203"/>
      <c r="J16" s="203"/>
      <c r="K16" s="240"/>
      <c r="L16" s="240"/>
      <c r="M16" s="203"/>
      <c r="N16" s="203"/>
      <c r="O16" s="227"/>
    </row>
    <row r="17" spans="1:15" ht="19.5" customHeight="1">
      <c r="A17" s="247" t="s">
        <v>108</v>
      </c>
      <c r="B17" s="239">
        <v>326674.9</v>
      </c>
      <c r="C17" s="239">
        <v>1257739.1</v>
      </c>
      <c r="D17" s="248">
        <v>105.2</v>
      </c>
      <c r="E17" s="248">
        <v>127.5</v>
      </c>
      <c r="F17" s="249">
        <v>131.5</v>
      </c>
      <c r="H17" s="203"/>
      <c r="I17" s="203"/>
      <c r="J17" s="203"/>
      <c r="K17" s="240"/>
      <c r="L17" s="240"/>
      <c r="M17" s="203"/>
      <c r="N17" s="203"/>
      <c r="O17" s="227"/>
    </row>
    <row r="18" spans="1:15" ht="19.5" customHeight="1">
      <c r="A18" s="247" t="s">
        <v>109</v>
      </c>
      <c r="B18" s="228">
        <v>0</v>
      </c>
      <c r="C18" s="228">
        <v>0</v>
      </c>
      <c r="D18" s="250">
        <v>0</v>
      </c>
      <c r="E18" s="250">
        <v>0</v>
      </c>
      <c r="F18" s="250">
        <v>0</v>
      </c>
      <c r="H18" s="203"/>
      <c r="I18" s="203"/>
      <c r="J18" s="203"/>
      <c r="K18" s="240"/>
      <c r="L18" s="240"/>
      <c r="M18" s="203"/>
      <c r="N18" s="203"/>
      <c r="O18" s="227"/>
    </row>
    <row r="19" spans="1:15" s="193" customFormat="1" ht="19.5" customHeight="1">
      <c r="A19" s="247" t="s">
        <v>110</v>
      </c>
      <c r="B19" s="239">
        <v>1409</v>
      </c>
      <c r="C19" s="239">
        <v>5482.7</v>
      </c>
      <c r="D19" s="248">
        <v>110.5</v>
      </c>
      <c r="E19" s="248">
        <v>343.9</v>
      </c>
      <c r="F19" s="249">
        <v>377.4</v>
      </c>
      <c r="H19" s="251"/>
      <c r="I19" s="251"/>
      <c r="J19" s="251"/>
      <c r="K19" s="240"/>
      <c r="L19" s="240"/>
      <c r="M19" s="203"/>
      <c r="N19" s="251"/>
      <c r="O19" s="227"/>
    </row>
    <row r="20" spans="1:15" ht="19.5" customHeight="1">
      <c r="A20" s="247" t="s">
        <v>234</v>
      </c>
      <c r="B20" s="228">
        <v>0</v>
      </c>
      <c r="C20" s="228">
        <v>0</v>
      </c>
      <c r="D20" s="250">
        <v>0</v>
      </c>
      <c r="E20" s="250">
        <v>0</v>
      </c>
      <c r="F20" s="250">
        <v>0</v>
      </c>
      <c r="H20" s="203"/>
      <c r="I20" s="203"/>
      <c r="J20" s="203"/>
      <c r="K20" s="240"/>
      <c r="L20" s="240"/>
      <c r="M20" s="203"/>
      <c r="N20" s="203"/>
      <c r="O20" s="227"/>
    </row>
    <row r="21" spans="4:15" ht="19.5" customHeight="1">
      <c r="D21" s="246"/>
      <c r="E21" s="246"/>
      <c r="F21" s="246"/>
      <c r="H21" s="203"/>
      <c r="I21" s="203"/>
      <c r="J21" s="203"/>
      <c r="K21" s="240"/>
      <c r="L21" s="240"/>
      <c r="M21" s="203"/>
      <c r="N21" s="203"/>
      <c r="O21" s="227"/>
    </row>
    <row r="22" spans="1:15" ht="19.5" customHeight="1">
      <c r="A22" s="238" t="s">
        <v>235</v>
      </c>
      <c r="B22" s="296"/>
      <c r="C22" s="296"/>
      <c r="D22" s="298"/>
      <c r="E22" s="298"/>
      <c r="F22" s="299"/>
      <c r="H22" s="203"/>
      <c r="I22" s="203"/>
      <c r="J22" s="203"/>
      <c r="K22" s="240"/>
      <c r="L22" s="240"/>
      <c r="M22" s="203"/>
      <c r="N22" s="203"/>
      <c r="O22" s="227"/>
    </row>
    <row r="23" spans="1:15" ht="19.5" customHeight="1">
      <c r="A23" s="241" t="s">
        <v>236</v>
      </c>
      <c r="B23" s="220">
        <f>B25+B27</f>
        <v>2972.7</v>
      </c>
      <c r="C23" s="220">
        <f>C25+C27</f>
        <v>11095.8</v>
      </c>
      <c r="D23" s="242">
        <v>101.7</v>
      </c>
      <c r="E23" s="242">
        <v>115.7</v>
      </c>
      <c r="F23" s="176">
        <v>108.6</v>
      </c>
      <c r="H23" s="243"/>
      <c r="I23" s="243"/>
      <c r="J23" s="243"/>
      <c r="K23" s="125"/>
      <c r="L23" s="125"/>
      <c r="M23" s="243"/>
      <c r="N23" s="243"/>
      <c r="O23" s="221"/>
    </row>
    <row r="24" spans="1:15" ht="19.5" customHeight="1">
      <c r="A24" s="244" t="s">
        <v>233</v>
      </c>
      <c r="D24" s="246"/>
      <c r="E24" s="246"/>
      <c r="F24" s="246"/>
      <c r="H24" s="203"/>
      <c r="I24" s="203"/>
      <c r="J24" s="203"/>
      <c r="K24" s="240"/>
      <c r="L24" s="240"/>
      <c r="M24" s="203"/>
      <c r="N24" s="203"/>
      <c r="O24" s="227"/>
    </row>
    <row r="25" spans="1:15" ht="19.5" customHeight="1">
      <c r="A25" s="247" t="s">
        <v>108</v>
      </c>
      <c r="B25" s="228">
        <v>2963.6</v>
      </c>
      <c r="C25" s="228">
        <v>11060</v>
      </c>
      <c r="D25" s="248">
        <v>101.8</v>
      </c>
      <c r="E25" s="248">
        <v>115.5</v>
      </c>
      <c r="F25" s="249">
        <v>108.4</v>
      </c>
      <c r="H25" s="203"/>
      <c r="I25" s="203"/>
      <c r="J25" s="203"/>
      <c r="K25" s="240"/>
      <c r="L25" s="240"/>
      <c r="M25" s="203"/>
      <c r="N25" s="203"/>
      <c r="O25" s="227"/>
    </row>
    <row r="26" spans="1:15" ht="19.5" customHeight="1">
      <c r="A26" s="247" t="s">
        <v>109</v>
      </c>
      <c r="B26" s="228">
        <v>0</v>
      </c>
      <c r="C26" s="228">
        <v>0</v>
      </c>
      <c r="D26" s="250">
        <v>0</v>
      </c>
      <c r="E26" s="250">
        <v>0</v>
      </c>
      <c r="F26" s="250">
        <v>0</v>
      </c>
      <c r="H26" s="203"/>
      <c r="I26" s="203"/>
      <c r="J26" s="203"/>
      <c r="K26" s="240"/>
      <c r="L26" s="240"/>
      <c r="M26" s="203"/>
      <c r="N26" s="203"/>
      <c r="O26" s="227"/>
    </row>
    <row r="27" spans="1:15" ht="19.5" customHeight="1">
      <c r="A27" s="247" t="s">
        <v>110</v>
      </c>
      <c r="B27" s="228">
        <v>9.1</v>
      </c>
      <c r="C27" s="228">
        <v>35.8</v>
      </c>
      <c r="D27" s="248">
        <v>101.3</v>
      </c>
      <c r="E27" s="248">
        <v>233.2</v>
      </c>
      <c r="F27" s="249">
        <v>260.9</v>
      </c>
      <c r="H27" s="203"/>
      <c r="I27" s="203"/>
      <c r="J27" s="203"/>
      <c r="K27" s="240"/>
      <c r="L27" s="240"/>
      <c r="M27" s="203"/>
      <c r="N27" s="203"/>
      <c r="O27" s="227"/>
    </row>
    <row r="28" spans="1:15" ht="19.5" customHeight="1">
      <c r="A28" s="247" t="s">
        <v>234</v>
      </c>
      <c r="B28" s="228">
        <v>0</v>
      </c>
      <c r="C28" s="228">
        <v>0</v>
      </c>
      <c r="D28" s="250">
        <v>0</v>
      </c>
      <c r="E28" s="250">
        <v>0</v>
      </c>
      <c r="F28" s="250">
        <v>0</v>
      </c>
      <c r="H28" s="203"/>
      <c r="I28" s="203"/>
      <c r="J28" s="203"/>
      <c r="K28" s="240"/>
      <c r="L28" s="240"/>
      <c r="M28" s="203"/>
      <c r="N28" s="203"/>
      <c r="O28" s="227"/>
    </row>
    <row r="29" spans="1:15" ht="19.5" customHeight="1">
      <c r="A29" s="241" t="s">
        <v>251</v>
      </c>
      <c r="B29" s="220">
        <f>B31+B33</f>
        <v>415633</v>
      </c>
      <c r="C29" s="220">
        <f>C31+C33</f>
        <v>1576791.8</v>
      </c>
      <c r="D29" s="242">
        <v>101.3</v>
      </c>
      <c r="E29" s="242">
        <v>110.4</v>
      </c>
      <c r="F29" s="176">
        <v>107.1</v>
      </c>
      <c r="H29" s="243"/>
      <c r="I29" s="243"/>
      <c r="J29" s="243"/>
      <c r="K29" s="125"/>
      <c r="L29" s="125"/>
      <c r="M29" s="243"/>
      <c r="N29" s="243"/>
      <c r="O29" s="221"/>
    </row>
    <row r="30" spans="1:15" ht="19.5" customHeight="1">
      <c r="A30" s="244" t="s">
        <v>233</v>
      </c>
      <c r="D30" s="246"/>
      <c r="E30" s="246"/>
      <c r="F30" s="246"/>
      <c r="H30" s="203"/>
      <c r="I30" s="203"/>
      <c r="J30" s="203"/>
      <c r="K30" s="240"/>
      <c r="L30" s="240"/>
      <c r="M30" s="203"/>
      <c r="N30" s="203"/>
      <c r="O30" s="227"/>
    </row>
    <row r="31" spans="1:15" ht="19.5" customHeight="1">
      <c r="A31" s="247" t="s">
        <v>108</v>
      </c>
      <c r="B31" s="228">
        <v>408731.8</v>
      </c>
      <c r="C31" s="228">
        <v>1550408.6</v>
      </c>
      <c r="D31" s="248">
        <v>101.3</v>
      </c>
      <c r="E31" s="248">
        <v>109.5</v>
      </c>
      <c r="F31" s="249">
        <v>106.1</v>
      </c>
      <c r="H31" s="203"/>
      <c r="I31" s="203"/>
      <c r="J31" s="203"/>
      <c r="K31" s="240"/>
      <c r="L31" s="240"/>
      <c r="M31" s="203"/>
      <c r="N31" s="203"/>
      <c r="O31" s="227"/>
    </row>
    <row r="32" spans="1:15" ht="19.5" customHeight="1">
      <c r="A32" s="247" t="s">
        <v>109</v>
      </c>
      <c r="B32" s="228">
        <v>0</v>
      </c>
      <c r="C32" s="228">
        <v>0</v>
      </c>
      <c r="D32" s="250">
        <v>0</v>
      </c>
      <c r="E32" s="250">
        <v>0</v>
      </c>
      <c r="F32" s="250">
        <v>0</v>
      </c>
      <c r="H32" s="203"/>
      <c r="I32" s="203"/>
      <c r="J32" s="203"/>
      <c r="K32" s="240"/>
      <c r="L32" s="240"/>
      <c r="M32" s="203"/>
      <c r="N32" s="203"/>
      <c r="O32" s="227"/>
    </row>
    <row r="33" spans="1:15" ht="19.5" customHeight="1">
      <c r="A33" s="247" t="s">
        <v>110</v>
      </c>
      <c r="B33" s="228">
        <v>6901.2</v>
      </c>
      <c r="C33" s="228">
        <v>26383.2</v>
      </c>
      <c r="D33" s="248">
        <v>103.4</v>
      </c>
      <c r="E33" s="248">
        <v>225.5</v>
      </c>
      <c r="F33" s="249">
        <v>253.3</v>
      </c>
      <c r="H33" s="203"/>
      <c r="I33" s="203"/>
      <c r="J33" s="203"/>
      <c r="K33" s="240"/>
      <c r="L33" s="240"/>
      <c r="M33" s="203"/>
      <c r="N33" s="203"/>
      <c r="O33" s="227"/>
    </row>
    <row r="34" spans="1:14" ht="19.5" customHeight="1">
      <c r="A34" s="247" t="s">
        <v>234</v>
      </c>
      <c r="B34" s="228">
        <v>0</v>
      </c>
      <c r="C34" s="228">
        <v>0</v>
      </c>
      <c r="D34" s="250">
        <v>0</v>
      </c>
      <c r="E34" s="250">
        <v>0</v>
      </c>
      <c r="F34" s="250">
        <v>0</v>
      </c>
      <c r="H34" s="203"/>
      <c r="I34" s="203"/>
      <c r="J34" s="203"/>
      <c r="K34" s="240"/>
      <c r="L34" s="240"/>
      <c r="M34" s="203"/>
      <c r="N34" s="203"/>
    </row>
    <row r="35" spans="2:14" ht="19.5" customHeight="1">
      <c r="B35" s="230"/>
      <c r="C35" s="230"/>
      <c r="D35" s="242"/>
      <c r="E35" s="242"/>
      <c r="F35" s="176"/>
      <c r="H35" s="203"/>
      <c r="I35" s="203"/>
      <c r="J35" s="203"/>
      <c r="K35" s="240"/>
      <c r="L35" s="240"/>
      <c r="M35" s="203"/>
      <c r="N35" s="203"/>
    </row>
    <row r="36" spans="1:15" ht="30" customHeight="1">
      <c r="A36" s="252" t="s">
        <v>237</v>
      </c>
      <c r="B36" s="220">
        <v>990</v>
      </c>
      <c r="C36" s="220">
        <v>3527.1</v>
      </c>
      <c r="D36" s="242">
        <v>100.7</v>
      </c>
      <c r="E36" s="242">
        <v>77.6</v>
      </c>
      <c r="F36" s="176">
        <v>76</v>
      </c>
      <c r="H36" s="189"/>
      <c r="I36" s="189"/>
      <c r="J36" s="189"/>
      <c r="K36" s="125"/>
      <c r="L36" s="125"/>
      <c r="M36" s="189"/>
      <c r="N36" s="189"/>
      <c r="O36" s="221"/>
    </row>
    <row r="37" spans="8:14" ht="19.5" customHeight="1">
      <c r="H37" s="203"/>
      <c r="I37" s="203"/>
      <c r="J37" s="203"/>
      <c r="K37" s="240"/>
      <c r="L37" s="240"/>
      <c r="M37" s="203"/>
      <c r="N37" s="203"/>
    </row>
    <row r="38" spans="8:14" ht="19.5" customHeight="1">
      <c r="H38" s="203"/>
      <c r="I38" s="203"/>
      <c r="J38" s="203"/>
      <c r="K38" s="240"/>
      <c r="L38" s="240"/>
      <c r="M38" s="203"/>
      <c r="N38" s="203"/>
    </row>
  </sheetData>
  <sheetProtection/>
  <mergeCells count="1">
    <mergeCell ref="A1:F1"/>
  </mergeCells>
  <printOptions horizontalCentered="1"/>
  <pageMargins left="0.03937007874015748" right="0" top="0.5118110236220472" bottom="0.5118110236220472"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G25"/>
    </sheetView>
  </sheetViews>
  <sheetFormatPr defaultColWidth="9.140625" defaultRowHeight="12.75"/>
  <cols>
    <col min="1" max="1" width="33.28125" style="8" customWidth="1"/>
    <col min="2" max="2" width="9.57421875" style="270" customWidth="1"/>
    <col min="3" max="4" width="11.00390625" style="8" bestFit="1" customWidth="1"/>
    <col min="5" max="5" width="12.00390625" style="8" bestFit="1" customWidth="1"/>
    <col min="6" max="6" width="10.8515625" style="8" customWidth="1"/>
    <col min="7" max="7" width="9.57421875" style="8" customWidth="1"/>
    <col min="8" max="8" width="7.8515625" style="8" customWidth="1"/>
    <col min="9" max="15" width="9.140625" style="8" hidden="1" customWidth="1"/>
    <col min="16" max="16" width="0" style="8" hidden="1" customWidth="1"/>
    <col min="17" max="16384" width="9.140625" style="8" customWidth="1"/>
  </cols>
  <sheetData>
    <row r="1" spans="1:7" ht="34.5" customHeight="1">
      <c r="A1" s="329" t="s">
        <v>299</v>
      </c>
      <c r="B1" s="329"/>
      <c r="C1" s="329"/>
      <c r="D1" s="329"/>
      <c r="E1" s="329"/>
      <c r="F1" s="329"/>
      <c r="G1" s="329"/>
    </row>
    <row r="2" spans="1:3" ht="21" customHeight="1" thickBot="1">
      <c r="A2" s="253"/>
      <c r="B2" s="254"/>
      <c r="C2" s="255"/>
    </row>
    <row r="3" spans="1:7" s="103" customFormat="1" ht="49.5" customHeight="1">
      <c r="A3" s="332"/>
      <c r="B3" s="321" t="s">
        <v>41</v>
      </c>
      <c r="C3" s="321" t="s">
        <v>271</v>
      </c>
      <c r="D3" s="321" t="s">
        <v>300</v>
      </c>
      <c r="E3" s="327" t="s">
        <v>301</v>
      </c>
      <c r="F3" s="327"/>
      <c r="G3" s="321" t="s">
        <v>302</v>
      </c>
    </row>
    <row r="4" spans="1:7" s="103" customFormat="1" ht="56.25" customHeight="1">
      <c r="A4" s="332"/>
      <c r="B4" s="322"/>
      <c r="C4" s="322"/>
      <c r="D4" s="322"/>
      <c r="E4" s="29" t="s">
        <v>71</v>
      </c>
      <c r="F4" s="29" t="s">
        <v>72</v>
      </c>
      <c r="G4" s="322"/>
    </row>
    <row r="5" spans="1:11" s="103" customFormat="1" ht="30" customHeight="1">
      <c r="A5" s="9" t="s">
        <v>96</v>
      </c>
      <c r="B5" s="158"/>
      <c r="C5" s="256"/>
      <c r="D5" s="256"/>
      <c r="E5" s="256"/>
      <c r="F5" s="256"/>
      <c r="G5" s="256"/>
      <c r="I5" s="285" t="s">
        <v>348</v>
      </c>
      <c r="J5" s="285" t="s">
        <v>347</v>
      </c>
      <c r="K5" s="285" t="s">
        <v>343</v>
      </c>
    </row>
    <row r="6" spans="1:15" s="103" customFormat="1" ht="21" customHeight="1">
      <c r="A6" s="191" t="s">
        <v>97</v>
      </c>
      <c r="B6" s="257" t="s">
        <v>42</v>
      </c>
      <c r="C6" s="258">
        <f>C7</f>
        <v>14</v>
      </c>
      <c r="D6" s="258">
        <f>D7</f>
        <v>43</v>
      </c>
      <c r="E6" s="260">
        <v>155.6</v>
      </c>
      <c r="F6" s="260">
        <v>82.4</v>
      </c>
      <c r="G6" s="260">
        <v>91.5</v>
      </c>
      <c r="H6" s="261"/>
      <c r="I6" s="265">
        <v>9</v>
      </c>
      <c r="J6" s="258">
        <f>J7+J8</f>
        <v>17</v>
      </c>
      <c r="K6" s="258">
        <f>K7+K8</f>
        <v>47</v>
      </c>
      <c r="M6" s="288">
        <f>ROUND(C6/I6*100,1)</f>
        <v>155.6</v>
      </c>
      <c r="N6" s="288">
        <f>ROUND(C6/J6*100,1)</f>
        <v>82.4</v>
      </c>
      <c r="O6" s="288">
        <f>ROUND(D6/K6*100,1)</f>
        <v>91.5</v>
      </c>
    </row>
    <row r="7" spans="1:15" ht="21" customHeight="1">
      <c r="A7" s="263" t="s">
        <v>108</v>
      </c>
      <c r="B7" s="264" t="s">
        <v>61</v>
      </c>
      <c r="C7" s="265">
        <v>14</v>
      </c>
      <c r="D7" s="265">
        <v>43</v>
      </c>
      <c r="E7" s="260">
        <v>155.6</v>
      </c>
      <c r="F7" s="260">
        <v>93.3</v>
      </c>
      <c r="G7" s="260">
        <v>95.6</v>
      </c>
      <c r="H7" s="261"/>
      <c r="I7" s="265">
        <v>9</v>
      </c>
      <c r="J7" s="265">
        <v>15</v>
      </c>
      <c r="K7" s="265">
        <v>45</v>
      </c>
      <c r="M7" s="288">
        <f aca="true" t="shared" si="0" ref="M7:M21">ROUND(C7/I7*100,1)</f>
        <v>155.6</v>
      </c>
      <c r="N7" s="288">
        <f aca="true" t="shared" si="1" ref="N7:N20">ROUND(C7/J7*100,1)</f>
        <v>93.3</v>
      </c>
      <c r="O7" s="288">
        <f aca="true" t="shared" si="2" ref="O7:O21">ROUND(D7/K7*100,1)</f>
        <v>95.6</v>
      </c>
    </row>
    <row r="8" spans="1:15" ht="21" customHeight="1">
      <c r="A8" s="263" t="s">
        <v>109</v>
      </c>
      <c r="B8" s="264" t="s">
        <v>61</v>
      </c>
      <c r="C8" s="226">
        <v>0</v>
      </c>
      <c r="D8" s="226">
        <v>0</v>
      </c>
      <c r="E8" s="226">
        <v>0</v>
      </c>
      <c r="F8" s="226">
        <v>0</v>
      </c>
      <c r="G8" s="226">
        <v>0</v>
      </c>
      <c r="H8" s="261"/>
      <c r="I8" s="265">
        <v>0</v>
      </c>
      <c r="J8" s="265">
        <v>2</v>
      </c>
      <c r="K8" s="265">
        <v>2</v>
      </c>
      <c r="M8" s="226">
        <v>0</v>
      </c>
      <c r="N8" s="226">
        <v>0</v>
      </c>
      <c r="O8" s="226">
        <v>0</v>
      </c>
    </row>
    <row r="9" spans="1:15" ht="21" customHeight="1">
      <c r="A9" s="263" t="s">
        <v>110</v>
      </c>
      <c r="B9" s="264" t="s">
        <v>61</v>
      </c>
      <c r="C9" s="228">
        <v>0</v>
      </c>
      <c r="D9" s="226">
        <v>0</v>
      </c>
      <c r="E9" s="226">
        <v>0</v>
      </c>
      <c r="F9" s="226">
        <v>0</v>
      </c>
      <c r="G9" s="226">
        <v>0</v>
      </c>
      <c r="H9" s="261"/>
      <c r="I9" s="228">
        <v>0</v>
      </c>
      <c r="J9" s="228">
        <v>0</v>
      </c>
      <c r="K9" s="226">
        <v>0</v>
      </c>
      <c r="M9" s="226">
        <v>0</v>
      </c>
      <c r="N9" s="226">
        <v>0</v>
      </c>
      <c r="O9" s="226">
        <v>0</v>
      </c>
    </row>
    <row r="10" spans="1:15" s="103" customFormat="1" ht="21" customHeight="1">
      <c r="A10" s="191" t="s">
        <v>98</v>
      </c>
      <c r="B10" s="257" t="s">
        <v>43</v>
      </c>
      <c r="C10" s="266">
        <f>C11</f>
        <v>8</v>
      </c>
      <c r="D10" s="266">
        <f>D11</f>
        <v>31</v>
      </c>
      <c r="E10" s="260">
        <v>114.3</v>
      </c>
      <c r="F10" s="260">
        <v>50</v>
      </c>
      <c r="G10" s="260">
        <v>72.1</v>
      </c>
      <c r="H10" s="261"/>
      <c r="I10" s="265">
        <v>7</v>
      </c>
      <c r="J10" s="266">
        <f>J11+J12</f>
        <v>16</v>
      </c>
      <c r="K10" s="266">
        <f>K11+K12</f>
        <v>43</v>
      </c>
      <c r="M10" s="288">
        <f t="shared" si="0"/>
        <v>114.3</v>
      </c>
      <c r="N10" s="288">
        <f t="shared" si="1"/>
        <v>50</v>
      </c>
      <c r="O10" s="288">
        <f t="shared" si="2"/>
        <v>72.1</v>
      </c>
    </row>
    <row r="11" spans="1:15" ht="21" customHeight="1">
      <c r="A11" s="263" t="s">
        <v>108</v>
      </c>
      <c r="B11" s="264" t="s">
        <v>61</v>
      </c>
      <c r="C11" s="265">
        <v>8</v>
      </c>
      <c r="D11" s="265">
        <v>31</v>
      </c>
      <c r="E11" s="260">
        <v>114.3</v>
      </c>
      <c r="F11" s="260">
        <v>57.1</v>
      </c>
      <c r="G11" s="260">
        <v>75.6</v>
      </c>
      <c r="H11" s="261"/>
      <c r="I11" s="265">
        <v>7</v>
      </c>
      <c r="J11" s="265">
        <v>14</v>
      </c>
      <c r="K11" s="265">
        <v>41</v>
      </c>
      <c r="M11" s="288">
        <f t="shared" si="0"/>
        <v>114.3</v>
      </c>
      <c r="N11" s="288">
        <f t="shared" si="1"/>
        <v>57.1</v>
      </c>
      <c r="O11" s="288">
        <f t="shared" si="2"/>
        <v>75.6</v>
      </c>
    </row>
    <row r="12" spans="1:15" ht="21" customHeight="1">
      <c r="A12" s="263" t="s">
        <v>109</v>
      </c>
      <c r="B12" s="264" t="s">
        <v>61</v>
      </c>
      <c r="C12" s="226">
        <v>0</v>
      </c>
      <c r="D12" s="226">
        <v>0</v>
      </c>
      <c r="E12" s="226">
        <v>0</v>
      </c>
      <c r="F12" s="226">
        <v>0</v>
      </c>
      <c r="G12" s="226">
        <v>0</v>
      </c>
      <c r="H12" s="261"/>
      <c r="I12" s="265">
        <v>0</v>
      </c>
      <c r="J12" s="265">
        <v>2</v>
      </c>
      <c r="K12" s="265">
        <v>2</v>
      </c>
      <c r="M12" s="226">
        <v>0</v>
      </c>
      <c r="N12" s="226">
        <v>0</v>
      </c>
      <c r="O12" s="226">
        <v>0</v>
      </c>
    </row>
    <row r="13" spans="1:15" ht="21" customHeight="1">
      <c r="A13" s="263" t="s">
        <v>110</v>
      </c>
      <c r="B13" s="264" t="s">
        <v>61</v>
      </c>
      <c r="C13" s="228">
        <v>0</v>
      </c>
      <c r="D13" s="226">
        <v>0</v>
      </c>
      <c r="E13" s="226">
        <v>0</v>
      </c>
      <c r="F13" s="226">
        <v>0</v>
      </c>
      <c r="G13" s="226">
        <v>0</v>
      </c>
      <c r="H13" s="261"/>
      <c r="I13" s="228">
        <v>0</v>
      </c>
      <c r="J13" s="228">
        <v>0</v>
      </c>
      <c r="K13" s="226">
        <v>0</v>
      </c>
      <c r="M13" s="226">
        <v>0</v>
      </c>
      <c r="N13" s="226">
        <v>0</v>
      </c>
      <c r="O13" s="226">
        <v>0</v>
      </c>
    </row>
    <row r="14" spans="1:15" s="103" customFormat="1" ht="21" customHeight="1">
      <c r="A14" s="191" t="s">
        <v>99</v>
      </c>
      <c r="B14" s="257" t="s">
        <v>43</v>
      </c>
      <c r="C14" s="266">
        <f>C15+C16+C17</f>
        <v>13</v>
      </c>
      <c r="D14" s="266">
        <f>D15+D16+D17</f>
        <v>32</v>
      </c>
      <c r="E14" s="260">
        <v>216.7</v>
      </c>
      <c r="F14" s="260">
        <v>185.7</v>
      </c>
      <c r="G14" s="260">
        <v>177.8</v>
      </c>
      <c r="H14" s="261"/>
      <c r="I14" s="266">
        <v>6</v>
      </c>
      <c r="J14" s="266">
        <f>J15</f>
        <v>7</v>
      </c>
      <c r="K14" s="266">
        <f>K15</f>
        <v>18</v>
      </c>
      <c r="M14" s="288">
        <f t="shared" si="0"/>
        <v>216.7</v>
      </c>
      <c r="N14" s="288">
        <f t="shared" si="1"/>
        <v>185.7</v>
      </c>
      <c r="O14" s="288">
        <f t="shared" si="2"/>
        <v>177.8</v>
      </c>
    </row>
    <row r="15" spans="1:15" ht="21" customHeight="1">
      <c r="A15" s="263" t="s">
        <v>108</v>
      </c>
      <c r="B15" s="264" t="s">
        <v>61</v>
      </c>
      <c r="C15" s="265">
        <v>13</v>
      </c>
      <c r="D15" s="265">
        <v>32</v>
      </c>
      <c r="E15" s="260">
        <v>216.7</v>
      </c>
      <c r="F15" s="260">
        <v>185.7</v>
      </c>
      <c r="G15" s="260">
        <v>177.8</v>
      </c>
      <c r="H15" s="261"/>
      <c r="I15" s="265">
        <v>6</v>
      </c>
      <c r="J15" s="265">
        <v>7</v>
      </c>
      <c r="K15" s="265">
        <v>18</v>
      </c>
      <c r="M15" s="288">
        <f t="shared" si="0"/>
        <v>216.7</v>
      </c>
      <c r="N15" s="288">
        <f t="shared" si="1"/>
        <v>185.7</v>
      </c>
      <c r="O15" s="288">
        <f t="shared" si="2"/>
        <v>177.8</v>
      </c>
    </row>
    <row r="16" spans="1:15" ht="21" customHeight="1">
      <c r="A16" s="263" t="s">
        <v>109</v>
      </c>
      <c r="B16" s="264" t="s">
        <v>61</v>
      </c>
      <c r="C16" s="226">
        <v>0</v>
      </c>
      <c r="D16" s="226">
        <v>0</v>
      </c>
      <c r="E16" s="226">
        <v>0</v>
      </c>
      <c r="F16" s="226">
        <v>0</v>
      </c>
      <c r="G16" s="226">
        <v>0</v>
      </c>
      <c r="H16" s="261"/>
      <c r="I16" s="226">
        <v>0</v>
      </c>
      <c r="J16" s="226">
        <v>0</v>
      </c>
      <c r="K16" s="226">
        <v>0</v>
      </c>
      <c r="M16" s="226">
        <v>0</v>
      </c>
      <c r="N16" s="226">
        <v>0</v>
      </c>
      <c r="O16" s="226">
        <v>0</v>
      </c>
    </row>
    <row r="17" spans="1:15" ht="21" customHeight="1">
      <c r="A17" s="263" t="s">
        <v>110</v>
      </c>
      <c r="B17" s="264" t="s">
        <v>61</v>
      </c>
      <c r="C17" s="228">
        <v>0</v>
      </c>
      <c r="D17" s="226">
        <v>0</v>
      </c>
      <c r="E17" s="226">
        <v>0</v>
      </c>
      <c r="F17" s="226">
        <v>0</v>
      </c>
      <c r="G17" s="226">
        <v>0</v>
      </c>
      <c r="H17" s="261"/>
      <c r="I17" s="228">
        <v>0</v>
      </c>
      <c r="J17" s="228">
        <v>0</v>
      </c>
      <c r="K17" s="226">
        <v>0</v>
      </c>
      <c r="M17" s="226">
        <v>0</v>
      </c>
      <c r="N17" s="226">
        <v>0</v>
      </c>
      <c r="O17" s="226">
        <v>0</v>
      </c>
    </row>
    <row r="18" spans="1:15" s="268" customFormat="1" ht="23.25" customHeight="1">
      <c r="A18" s="9" t="s">
        <v>265</v>
      </c>
      <c r="B18" s="158"/>
      <c r="C18" s="267"/>
      <c r="D18" s="267"/>
      <c r="E18" s="259"/>
      <c r="F18" s="259"/>
      <c r="G18" s="259"/>
      <c r="H18" s="269"/>
      <c r="I18" s="267"/>
      <c r="J18" s="262"/>
      <c r="M18" s="103"/>
      <c r="N18" s="103"/>
      <c r="O18" s="103"/>
    </row>
    <row r="19" spans="1:15" ht="21" customHeight="1">
      <c r="A19" s="191" t="s">
        <v>101</v>
      </c>
      <c r="B19" s="257" t="s">
        <v>42</v>
      </c>
      <c r="C19" s="266">
        <v>7</v>
      </c>
      <c r="D19" s="266">
        <v>23</v>
      </c>
      <c r="E19" s="260">
        <v>116.7</v>
      </c>
      <c r="F19" s="260">
        <v>233.3</v>
      </c>
      <c r="G19" s="260">
        <v>109.5</v>
      </c>
      <c r="H19" s="269"/>
      <c r="I19" s="266">
        <v>6</v>
      </c>
      <c r="J19" s="266">
        <v>3</v>
      </c>
      <c r="K19" s="266">
        <v>21</v>
      </c>
      <c r="M19" s="288">
        <f t="shared" si="0"/>
        <v>116.7</v>
      </c>
      <c r="N19" s="288">
        <f t="shared" si="1"/>
        <v>233.3</v>
      </c>
      <c r="O19" s="288">
        <f t="shared" si="2"/>
        <v>109.5</v>
      </c>
    </row>
    <row r="20" spans="1:15" ht="19.5" customHeight="1">
      <c r="A20" s="191" t="s">
        <v>102</v>
      </c>
      <c r="B20" s="270" t="s">
        <v>61</v>
      </c>
      <c r="C20" s="266">
        <v>7</v>
      </c>
      <c r="D20" s="266">
        <v>22</v>
      </c>
      <c r="E20" s="260">
        <v>116.7</v>
      </c>
      <c r="F20" s="260">
        <v>350</v>
      </c>
      <c r="G20" s="260">
        <v>91.7</v>
      </c>
      <c r="H20" s="269"/>
      <c r="I20" s="266">
        <v>6</v>
      </c>
      <c r="J20" s="266">
        <v>2</v>
      </c>
      <c r="K20" s="266">
        <v>24</v>
      </c>
      <c r="M20" s="288">
        <f t="shared" si="0"/>
        <v>116.7</v>
      </c>
      <c r="N20" s="288">
        <f t="shared" si="1"/>
        <v>350</v>
      </c>
      <c r="O20" s="288">
        <f t="shared" si="2"/>
        <v>91.7</v>
      </c>
    </row>
    <row r="21" spans="1:15" ht="19.5" customHeight="1">
      <c r="A21" s="191" t="s">
        <v>103</v>
      </c>
      <c r="B21" s="193" t="s">
        <v>100</v>
      </c>
      <c r="C21" s="259">
        <v>140</v>
      </c>
      <c r="D21" s="259">
        <v>239.8</v>
      </c>
      <c r="E21" s="260">
        <v>482.8</v>
      </c>
      <c r="F21" s="259">
        <v>0</v>
      </c>
      <c r="G21" s="260">
        <v>71.5</v>
      </c>
      <c r="H21" s="271"/>
      <c r="I21" s="259">
        <v>29</v>
      </c>
      <c r="J21" s="259">
        <v>0</v>
      </c>
      <c r="K21" s="259">
        <v>335.2</v>
      </c>
      <c r="M21" s="288">
        <f t="shared" si="0"/>
        <v>482.8</v>
      </c>
      <c r="N21" s="259">
        <v>0</v>
      </c>
      <c r="O21" s="288">
        <f t="shared" si="2"/>
        <v>71.5</v>
      </c>
    </row>
    <row r="22" spans="1:8" ht="19.5" customHeight="1">
      <c r="A22" s="191"/>
      <c r="B22" s="193"/>
      <c r="D22" s="228"/>
      <c r="H22" s="272"/>
    </row>
    <row r="23" spans="1:7" s="193" customFormat="1" ht="21" customHeight="1">
      <c r="A23" s="273" t="s">
        <v>183</v>
      </c>
      <c r="B23" s="274"/>
      <c r="C23" s="274"/>
      <c r="D23" s="274"/>
      <c r="E23" s="274"/>
      <c r="F23" s="274"/>
      <c r="G23" s="274"/>
    </row>
    <row r="24" s="193" customFormat="1" ht="21" customHeight="1">
      <c r="A24" s="150" t="s">
        <v>303</v>
      </c>
    </row>
    <row r="25" s="193" customFormat="1" ht="21" customHeight="1">
      <c r="A25" s="150" t="s">
        <v>304</v>
      </c>
    </row>
    <row r="26" s="193" customFormat="1" ht="21" customHeight="1"/>
    <row r="27" s="193" customFormat="1" ht="21" customHeight="1"/>
    <row r="28" s="193" customFormat="1" ht="21" customHeight="1"/>
    <row r="29" s="193" customFormat="1" ht="21" customHeight="1"/>
    <row r="30" s="193" customFormat="1" ht="21" customHeight="1"/>
  </sheetData>
  <sheetProtection/>
  <mergeCells count="7">
    <mergeCell ref="A1:G1"/>
    <mergeCell ref="A3:A4"/>
    <mergeCell ref="B3:B4"/>
    <mergeCell ref="C3:C4"/>
    <mergeCell ref="D3:D4"/>
    <mergeCell ref="E3:F3"/>
    <mergeCell ref="G3:G4"/>
  </mergeCells>
  <printOptions horizontalCentered="1"/>
  <pageMargins left="0.5511811023622047" right="0.31496062992125984" top="0.5118110236220472" bottom="0.5118110236220472"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1"/>
  <sheetViews>
    <sheetView zoomScalePageLayoutView="0" workbookViewId="0" topLeftCell="A1">
      <selection activeCell="N16" sqref="N16"/>
    </sheetView>
  </sheetViews>
  <sheetFormatPr defaultColWidth="9.140625" defaultRowHeight="12.75"/>
  <cols>
    <col min="1" max="1" width="41.7109375" style="19" customWidth="1"/>
    <col min="2" max="3" width="13.7109375" style="19" customWidth="1"/>
    <col min="4" max="4" width="18.140625" style="19" customWidth="1"/>
    <col min="5" max="16384" width="9.140625" style="19" customWidth="1"/>
  </cols>
  <sheetData>
    <row r="1" spans="1:4" s="119" customFormat="1" ht="39.75" customHeight="1">
      <c r="A1" s="302" t="s">
        <v>351</v>
      </c>
      <c r="B1" s="302"/>
      <c r="C1" s="302"/>
      <c r="D1" s="302"/>
    </row>
    <row r="2" spans="1:4" ht="21" customHeight="1" thickBot="1">
      <c r="A2" s="70"/>
      <c r="B2" s="70"/>
      <c r="C2" s="71"/>
      <c r="D2" s="72"/>
    </row>
    <row r="3" spans="1:4" ht="19.5" customHeight="1">
      <c r="A3" s="95"/>
      <c r="B3" s="97" t="s">
        <v>3</v>
      </c>
      <c r="C3" s="97" t="s">
        <v>3</v>
      </c>
      <c r="D3" s="97" t="s">
        <v>140</v>
      </c>
    </row>
    <row r="4" spans="1:4" ht="19.5" customHeight="1">
      <c r="A4" s="95"/>
      <c r="B4" s="91" t="s">
        <v>141</v>
      </c>
      <c r="C4" s="91" t="s">
        <v>144</v>
      </c>
      <c r="D4" s="91" t="s">
        <v>143</v>
      </c>
    </row>
    <row r="5" spans="1:4" s="73" customFormat="1" ht="19.5" customHeight="1">
      <c r="A5" s="18"/>
      <c r="B5" s="17" t="s">
        <v>142</v>
      </c>
      <c r="C5" s="17"/>
      <c r="D5" s="17" t="s">
        <v>145</v>
      </c>
    </row>
    <row r="6" spans="1:4" ht="24.75" customHeight="1">
      <c r="A6" s="126" t="s">
        <v>256</v>
      </c>
      <c r="B6" s="74"/>
      <c r="C6" s="74"/>
      <c r="D6" s="74"/>
    </row>
    <row r="7" spans="1:4" ht="19.5" customHeight="1">
      <c r="A7" s="126" t="s">
        <v>257</v>
      </c>
      <c r="B7" s="74"/>
      <c r="C7" s="74"/>
      <c r="D7" s="74"/>
    </row>
    <row r="8" spans="1:4" ht="19.5" customHeight="1">
      <c r="A8" s="127" t="s">
        <v>266</v>
      </c>
      <c r="B8" s="75">
        <v>47603.6</v>
      </c>
      <c r="C8" s="75">
        <v>46881.6</v>
      </c>
      <c r="D8" s="75">
        <f>ROUND(C8/B8*100,1)</f>
        <v>98.5</v>
      </c>
    </row>
    <row r="9" spans="1:7" ht="19.5" customHeight="1">
      <c r="A9" s="127" t="s">
        <v>258</v>
      </c>
      <c r="B9" s="75">
        <v>5810</v>
      </c>
      <c r="C9" s="75">
        <v>2999</v>
      </c>
      <c r="D9" s="75">
        <f>ROUND(C9/B9*100,1)</f>
        <v>51.6</v>
      </c>
      <c r="E9" s="76"/>
      <c r="F9" s="26"/>
      <c r="G9" s="20"/>
    </row>
    <row r="10" spans="1:7" ht="19.5" customHeight="1">
      <c r="A10" s="128" t="s">
        <v>259</v>
      </c>
      <c r="B10" s="129"/>
      <c r="C10" s="129"/>
      <c r="D10" s="75"/>
      <c r="E10" s="76"/>
      <c r="F10" s="26"/>
      <c r="G10" s="20"/>
    </row>
    <row r="11" spans="1:7" ht="19.5" customHeight="1">
      <c r="A11" s="27" t="s">
        <v>198</v>
      </c>
      <c r="B11" s="75">
        <v>2212.1</v>
      </c>
      <c r="C11" s="75">
        <v>2319.2</v>
      </c>
      <c r="D11" s="75">
        <f>ROUND(C11/B11*100,1)</f>
        <v>104.8</v>
      </c>
      <c r="E11" s="76"/>
      <c r="F11" s="26"/>
      <c r="G11" s="20"/>
    </row>
    <row r="12" spans="1:7" ht="19.5" customHeight="1">
      <c r="A12" s="27" t="s">
        <v>199</v>
      </c>
      <c r="B12" s="75">
        <v>8258.2</v>
      </c>
      <c r="C12" s="75">
        <v>8520.9</v>
      </c>
      <c r="D12" s="75">
        <f>ROUND(C12/B12*100,1)</f>
        <v>103.2</v>
      </c>
      <c r="E12" s="76"/>
      <c r="F12" s="26"/>
      <c r="G12" s="20"/>
    </row>
    <row r="13" spans="1:7" ht="19.5" customHeight="1">
      <c r="A13" s="27" t="s">
        <v>200</v>
      </c>
      <c r="B13" s="75">
        <v>5778</v>
      </c>
      <c r="C13" s="75">
        <v>5696.7</v>
      </c>
      <c r="D13" s="75">
        <f>ROUND(C13/B13*100,1)</f>
        <v>98.6</v>
      </c>
      <c r="E13" s="76"/>
      <c r="F13" s="26"/>
      <c r="G13" s="20"/>
    </row>
    <row r="14" spans="1:7" ht="19.5" customHeight="1">
      <c r="A14" s="27" t="s">
        <v>201</v>
      </c>
      <c r="B14" s="75">
        <v>1150.5</v>
      </c>
      <c r="C14" s="75">
        <v>1150.1</v>
      </c>
      <c r="D14" s="75">
        <f>ROUND(C14/B14*100,1)</f>
        <v>100</v>
      </c>
      <c r="E14" s="76"/>
      <c r="F14" s="26"/>
      <c r="G14" s="20"/>
    </row>
    <row r="15" spans="1:7" ht="19.5" customHeight="1">
      <c r="A15" s="127"/>
      <c r="B15" s="75"/>
      <c r="C15" s="75"/>
      <c r="D15" s="75"/>
      <c r="E15" s="76"/>
      <c r="F15" s="26"/>
      <c r="G15" s="20"/>
    </row>
    <row r="16" spans="1:4" ht="19.5" customHeight="1">
      <c r="A16" s="127"/>
      <c r="B16" s="75"/>
      <c r="C16" s="75"/>
      <c r="D16" s="75"/>
    </row>
    <row r="17" spans="1:4" ht="19.5" customHeight="1">
      <c r="A17" s="128"/>
      <c r="B17" s="129"/>
      <c r="C17" s="129"/>
      <c r="D17" s="75"/>
    </row>
    <row r="18" spans="1:4" ht="19.5" customHeight="1">
      <c r="A18" s="27"/>
      <c r="B18" s="75"/>
      <c r="C18" s="75"/>
      <c r="D18" s="75"/>
    </row>
    <row r="19" spans="1:4" ht="19.5" customHeight="1">
      <c r="A19" s="128"/>
      <c r="B19" s="77"/>
      <c r="C19" s="77"/>
      <c r="D19" s="75"/>
    </row>
    <row r="20" spans="1:4" ht="19.5" customHeight="1">
      <c r="A20" s="27"/>
      <c r="B20" s="75"/>
      <c r="C20" s="75"/>
      <c r="D20" s="75"/>
    </row>
    <row r="21" spans="1:4" ht="19.5" customHeight="1">
      <c r="A21" s="27"/>
      <c r="B21" s="75"/>
      <c r="C21" s="75"/>
      <c r="D21" s="75"/>
    </row>
  </sheetData>
  <sheetProtection/>
  <mergeCells count="1">
    <mergeCell ref="A1:D1"/>
  </mergeCells>
  <printOptions horizontalCentered="1"/>
  <pageMargins left="0.52"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E38"/>
    </sheetView>
  </sheetViews>
  <sheetFormatPr defaultColWidth="9.140625" defaultRowHeight="12.75"/>
  <cols>
    <col min="1" max="1" width="51.00390625" style="19" customWidth="1"/>
    <col min="2" max="2" width="11.57421875" style="19" customWidth="1"/>
    <col min="3" max="3" width="12.140625" style="19" customWidth="1"/>
    <col min="4" max="5" width="13.421875" style="19" bestFit="1" customWidth="1"/>
    <col min="6" max="6" width="10.8515625" style="19" customWidth="1"/>
    <col min="7" max="16384" width="9.140625" style="19" customWidth="1"/>
  </cols>
  <sheetData>
    <row r="1" spans="1:5" ht="24.75" customHeight="1">
      <c r="A1" s="303" t="s">
        <v>268</v>
      </c>
      <c r="B1" s="303"/>
      <c r="C1" s="303"/>
      <c r="D1" s="303"/>
      <c r="E1" s="303"/>
    </row>
    <row r="2" spans="1:5" ht="12" customHeight="1" thickBot="1">
      <c r="A2" s="85"/>
      <c r="B2" s="85"/>
      <c r="C2" s="85"/>
      <c r="D2" s="85"/>
      <c r="E2" s="130" t="s">
        <v>22</v>
      </c>
    </row>
    <row r="3" spans="1:5" ht="18" customHeight="1">
      <c r="A3" s="87"/>
      <c r="B3" s="98" t="s">
        <v>202</v>
      </c>
      <c r="C3" s="98" t="s">
        <v>203</v>
      </c>
      <c r="D3" s="98" t="s">
        <v>203</v>
      </c>
      <c r="E3" s="98" t="s">
        <v>195</v>
      </c>
    </row>
    <row r="4" spans="1:5" ht="18" customHeight="1">
      <c r="A4" s="90"/>
      <c r="B4" s="97" t="s">
        <v>269</v>
      </c>
      <c r="C4" s="97" t="s">
        <v>269</v>
      </c>
      <c r="D4" s="97" t="s">
        <v>269</v>
      </c>
      <c r="E4" s="97" t="s">
        <v>269</v>
      </c>
    </row>
    <row r="5" spans="1:5" ht="18" customHeight="1">
      <c r="A5" s="90"/>
      <c r="B5" s="97" t="s">
        <v>192</v>
      </c>
      <c r="C5" s="97" t="s">
        <v>192</v>
      </c>
      <c r="D5" s="97" t="s">
        <v>192</v>
      </c>
      <c r="E5" s="97" t="s">
        <v>192</v>
      </c>
    </row>
    <row r="6" spans="1:5" ht="18" customHeight="1">
      <c r="A6" s="90"/>
      <c r="B6" s="97" t="s">
        <v>141</v>
      </c>
      <c r="C6" s="97" t="s">
        <v>193</v>
      </c>
      <c r="D6" s="97" t="s">
        <v>141</v>
      </c>
      <c r="E6" s="97" t="s">
        <v>141</v>
      </c>
    </row>
    <row r="7" spans="1:5" ht="18" customHeight="1">
      <c r="A7" s="90"/>
      <c r="B7" s="96" t="s">
        <v>260</v>
      </c>
      <c r="C7" s="96" t="s">
        <v>269</v>
      </c>
      <c r="D7" s="96" t="s">
        <v>260</v>
      </c>
      <c r="E7" s="96" t="s">
        <v>260</v>
      </c>
    </row>
    <row r="8" spans="1:6" s="3" customFormat="1" ht="19.5" customHeight="1">
      <c r="A8" s="128" t="s">
        <v>62</v>
      </c>
      <c r="B8" s="281">
        <v>103.06</v>
      </c>
      <c r="C8" s="281">
        <v>104.3</v>
      </c>
      <c r="D8" s="281">
        <v>102.19</v>
      </c>
      <c r="E8" s="281">
        <v>101.27</v>
      </c>
      <c r="F8" s="5"/>
    </row>
    <row r="9" spans="1:6" s="3" customFormat="1" ht="19.5" customHeight="1">
      <c r="A9" s="277" t="s">
        <v>16</v>
      </c>
      <c r="B9" s="281"/>
      <c r="C9" s="281"/>
      <c r="D9" s="281"/>
      <c r="E9" s="281"/>
      <c r="F9" s="5"/>
    </row>
    <row r="10" spans="1:6" s="3" customFormat="1" ht="19.5" customHeight="1">
      <c r="A10" s="41" t="s">
        <v>23</v>
      </c>
      <c r="B10" s="281">
        <v>102.25</v>
      </c>
      <c r="C10" s="281">
        <v>106.56</v>
      </c>
      <c r="D10" s="281">
        <v>101.1</v>
      </c>
      <c r="E10" s="281">
        <v>96.09</v>
      </c>
      <c r="F10" s="5"/>
    </row>
    <row r="11" spans="1:6" s="3" customFormat="1" ht="19.5" customHeight="1">
      <c r="A11" s="278" t="s">
        <v>24</v>
      </c>
      <c r="B11" s="282">
        <v>133.01</v>
      </c>
      <c r="C11" s="282">
        <v>57.72</v>
      </c>
      <c r="D11" s="282">
        <v>86.77</v>
      </c>
      <c r="E11" s="282">
        <v>70.08</v>
      </c>
      <c r="F11" s="7"/>
    </row>
    <row r="12" spans="1:6" s="3" customFormat="1" ht="19.5" customHeight="1">
      <c r="A12" s="278" t="s">
        <v>25</v>
      </c>
      <c r="B12" s="282">
        <v>99.6</v>
      </c>
      <c r="C12" s="282">
        <v>112.19</v>
      </c>
      <c r="D12" s="282">
        <v>102.1</v>
      </c>
      <c r="E12" s="282">
        <v>101.57</v>
      </c>
      <c r="F12" s="7"/>
    </row>
    <row r="13" spans="1:6" s="3" customFormat="1" ht="19.5" customHeight="1">
      <c r="A13" s="41" t="s">
        <v>26</v>
      </c>
      <c r="B13" s="281">
        <v>103.33</v>
      </c>
      <c r="C13" s="281">
        <v>104.09</v>
      </c>
      <c r="D13" s="281">
        <v>102.68</v>
      </c>
      <c r="E13" s="281">
        <v>101.53</v>
      </c>
      <c r="F13" s="5"/>
    </row>
    <row r="14" spans="1:6" s="3" customFormat="1" ht="19.5" customHeight="1">
      <c r="A14" s="278" t="s">
        <v>27</v>
      </c>
      <c r="B14" s="282">
        <v>110.96</v>
      </c>
      <c r="C14" s="282">
        <v>103.13</v>
      </c>
      <c r="D14" s="282">
        <v>114.16</v>
      </c>
      <c r="E14" s="282">
        <v>107.67</v>
      </c>
      <c r="F14" s="7"/>
    </row>
    <row r="15" spans="1:6" s="3" customFormat="1" ht="19.5" customHeight="1">
      <c r="A15" s="278" t="s">
        <v>28</v>
      </c>
      <c r="B15" s="282">
        <v>110.27</v>
      </c>
      <c r="C15" s="282">
        <v>120.47</v>
      </c>
      <c r="D15" s="282">
        <v>114.2</v>
      </c>
      <c r="E15" s="282">
        <v>105.4</v>
      </c>
      <c r="F15" s="7"/>
    </row>
    <row r="16" spans="1:6" s="3" customFormat="1" ht="19.5" customHeight="1">
      <c r="A16" s="278" t="s">
        <v>114</v>
      </c>
      <c r="B16" s="282">
        <v>83.04</v>
      </c>
      <c r="C16" s="282">
        <v>94.99</v>
      </c>
      <c r="D16" s="282">
        <v>76.88</v>
      </c>
      <c r="E16" s="282">
        <v>79.73</v>
      </c>
      <c r="F16" s="7"/>
    </row>
    <row r="17" spans="1:6" s="3" customFormat="1" ht="19.5" customHeight="1">
      <c r="A17" s="278" t="s">
        <v>29</v>
      </c>
      <c r="B17" s="282">
        <v>132.51</v>
      </c>
      <c r="C17" s="282">
        <v>98.6</v>
      </c>
      <c r="D17" s="282">
        <v>120.18</v>
      </c>
      <c r="E17" s="282">
        <v>119.78</v>
      </c>
      <c r="F17" s="7"/>
    </row>
    <row r="18" spans="1:6" s="3" customFormat="1" ht="19.5" customHeight="1">
      <c r="A18" s="278" t="s">
        <v>115</v>
      </c>
      <c r="B18" s="282">
        <v>170.87</v>
      </c>
      <c r="C18" s="282">
        <v>125.04</v>
      </c>
      <c r="D18" s="282">
        <v>93.64</v>
      </c>
      <c r="E18" s="282">
        <v>122.11</v>
      </c>
      <c r="F18" s="7"/>
    </row>
    <row r="19" spans="1:6" s="3" customFormat="1" ht="42.75" customHeight="1">
      <c r="A19" s="279" t="s">
        <v>30</v>
      </c>
      <c r="B19" s="282">
        <v>147.6</v>
      </c>
      <c r="C19" s="282">
        <v>82.13</v>
      </c>
      <c r="D19" s="282">
        <v>100.7</v>
      </c>
      <c r="E19" s="282">
        <v>129.49</v>
      </c>
      <c r="F19" s="7"/>
    </row>
    <row r="20" spans="1:6" s="3" customFormat="1" ht="18.75" customHeight="1">
      <c r="A20" s="278" t="s">
        <v>31</v>
      </c>
      <c r="B20" s="282">
        <v>79.19</v>
      </c>
      <c r="C20" s="282">
        <v>96.4</v>
      </c>
      <c r="D20" s="282">
        <v>63</v>
      </c>
      <c r="E20" s="282">
        <v>72.59</v>
      </c>
      <c r="F20" s="7"/>
    </row>
    <row r="21" spans="1:6" s="3" customFormat="1" ht="18.75" customHeight="1">
      <c r="A21" s="278" t="s">
        <v>116</v>
      </c>
      <c r="B21" s="282">
        <v>94.55</v>
      </c>
      <c r="C21" s="282">
        <v>102.39</v>
      </c>
      <c r="D21" s="282">
        <v>96.9</v>
      </c>
      <c r="E21" s="282">
        <v>106.5</v>
      </c>
      <c r="F21" s="7"/>
    </row>
    <row r="22" spans="1:6" s="3" customFormat="1" ht="18.75" customHeight="1">
      <c r="A22" s="278" t="s">
        <v>117</v>
      </c>
      <c r="B22" s="282">
        <v>119.68</v>
      </c>
      <c r="C22" s="282">
        <v>112.6</v>
      </c>
      <c r="D22" s="282">
        <v>80.88</v>
      </c>
      <c r="E22" s="282">
        <v>109.32</v>
      </c>
      <c r="F22" s="7"/>
    </row>
    <row r="23" spans="1:6" s="3" customFormat="1" ht="18.75" customHeight="1">
      <c r="A23" s="278" t="s">
        <v>32</v>
      </c>
      <c r="B23" s="282">
        <v>113.73</v>
      </c>
      <c r="C23" s="282">
        <v>113.05</v>
      </c>
      <c r="D23" s="282">
        <v>134.1</v>
      </c>
      <c r="E23" s="282">
        <v>124.41</v>
      </c>
      <c r="F23" s="7"/>
    </row>
    <row r="24" spans="1:6" s="3" customFormat="1" ht="18.75" customHeight="1">
      <c r="A24" s="278" t="s">
        <v>118</v>
      </c>
      <c r="B24" s="282">
        <v>104.96</v>
      </c>
      <c r="C24" s="282">
        <v>105.66</v>
      </c>
      <c r="D24" s="282">
        <v>157.88</v>
      </c>
      <c r="E24" s="282">
        <v>109.6</v>
      </c>
      <c r="F24" s="7"/>
    </row>
    <row r="25" spans="1:6" s="3" customFormat="1" ht="18.75" customHeight="1">
      <c r="A25" s="278" t="s">
        <v>33</v>
      </c>
      <c r="B25" s="282">
        <v>113.04</v>
      </c>
      <c r="C25" s="282">
        <v>105.33</v>
      </c>
      <c r="D25" s="282">
        <v>121.67</v>
      </c>
      <c r="E25" s="282">
        <v>113.37</v>
      </c>
      <c r="F25" s="7"/>
    </row>
    <row r="26" spans="1:6" s="3" customFormat="1" ht="18.75" customHeight="1">
      <c r="A26" s="278" t="s">
        <v>119</v>
      </c>
      <c r="B26" s="282">
        <v>121.79</v>
      </c>
      <c r="C26" s="282">
        <v>92.72</v>
      </c>
      <c r="D26" s="282">
        <v>99.6</v>
      </c>
      <c r="E26" s="282">
        <v>116.32</v>
      </c>
      <c r="F26" s="7"/>
    </row>
    <row r="27" spans="1:6" s="3" customFormat="1" ht="31.5" customHeight="1">
      <c r="A27" s="279" t="s">
        <v>34</v>
      </c>
      <c r="B27" s="282">
        <v>51.21</v>
      </c>
      <c r="C27" s="282">
        <v>194.71</v>
      </c>
      <c r="D27" s="282">
        <v>111.18</v>
      </c>
      <c r="E27" s="282">
        <v>76.57</v>
      </c>
      <c r="F27" s="7"/>
    </row>
    <row r="28" spans="1:6" s="3" customFormat="1" ht="18" customHeight="1">
      <c r="A28" s="279" t="s">
        <v>120</v>
      </c>
      <c r="B28" s="282">
        <v>134.62</v>
      </c>
      <c r="C28" s="282">
        <v>102.86</v>
      </c>
      <c r="D28" s="282">
        <v>62.07</v>
      </c>
      <c r="E28" s="282">
        <v>90.23</v>
      </c>
      <c r="F28" s="7"/>
    </row>
    <row r="29" spans="1:6" s="3" customFormat="1" ht="18" customHeight="1">
      <c r="A29" s="279" t="s">
        <v>121</v>
      </c>
      <c r="B29" s="282">
        <v>98.52</v>
      </c>
      <c r="C29" s="282">
        <v>117.96</v>
      </c>
      <c r="D29" s="282">
        <v>104.7</v>
      </c>
      <c r="E29" s="282">
        <v>102.79</v>
      </c>
      <c r="F29" s="7"/>
    </row>
    <row r="30" spans="1:6" s="3" customFormat="1" ht="18" customHeight="1">
      <c r="A30" s="279" t="s">
        <v>122</v>
      </c>
      <c r="B30" s="83">
        <v>0</v>
      </c>
      <c r="C30" s="282">
        <v>113.52</v>
      </c>
      <c r="D30" s="282">
        <v>34.16</v>
      </c>
      <c r="E30" s="282">
        <v>34.03</v>
      </c>
      <c r="F30" s="7"/>
    </row>
    <row r="31" spans="1:6" s="3" customFormat="1" ht="18" customHeight="1">
      <c r="A31" s="278" t="s">
        <v>35</v>
      </c>
      <c r="B31" s="282">
        <v>84.56</v>
      </c>
      <c r="C31" s="282">
        <v>92.07</v>
      </c>
      <c r="D31" s="282">
        <v>71.75</v>
      </c>
      <c r="E31" s="282">
        <v>80.56</v>
      </c>
      <c r="F31" s="7"/>
    </row>
    <row r="32" spans="1:6" s="3" customFormat="1" ht="18" customHeight="1">
      <c r="A32" s="278" t="s">
        <v>123</v>
      </c>
      <c r="B32" s="83">
        <v>0</v>
      </c>
      <c r="C32" s="282">
        <v>100</v>
      </c>
      <c r="D32" s="83">
        <v>0</v>
      </c>
      <c r="E32" s="282">
        <v>131.25</v>
      </c>
      <c r="F32" s="7"/>
    </row>
    <row r="33" spans="1:6" s="3" customFormat="1" ht="18" customHeight="1">
      <c r="A33" s="278" t="s">
        <v>124</v>
      </c>
      <c r="B33" s="282">
        <v>106.58</v>
      </c>
      <c r="C33" s="282">
        <v>87</v>
      </c>
      <c r="D33" s="282">
        <v>111.46</v>
      </c>
      <c r="E33" s="282">
        <v>73.13</v>
      </c>
      <c r="F33" s="7"/>
    </row>
    <row r="34" spans="1:6" s="3" customFormat="1" ht="30" customHeight="1">
      <c r="A34" s="280" t="s">
        <v>36</v>
      </c>
      <c r="B34" s="5">
        <v>99.66</v>
      </c>
      <c r="C34" s="5">
        <v>106.61</v>
      </c>
      <c r="D34" s="5">
        <v>96.99</v>
      </c>
      <c r="E34" s="5">
        <v>98.73</v>
      </c>
      <c r="F34" s="7"/>
    </row>
    <row r="35" spans="1:6" s="3" customFormat="1" ht="30" customHeight="1">
      <c r="A35" s="279" t="s">
        <v>37</v>
      </c>
      <c r="B35" s="282">
        <v>99.66</v>
      </c>
      <c r="C35" s="282">
        <v>106.61</v>
      </c>
      <c r="D35" s="282">
        <v>96.99</v>
      </c>
      <c r="E35" s="282">
        <v>98.73</v>
      </c>
      <c r="F35" s="7"/>
    </row>
    <row r="36" spans="1:6" s="3" customFormat="1" ht="17.25" customHeight="1">
      <c r="A36" s="41" t="s">
        <v>38</v>
      </c>
      <c r="B36" s="281">
        <v>106.03</v>
      </c>
      <c r="C36" s="281">
        <v>103.32</v>
      </c>
      <c r="D36" s="281">
        <v>102.3</v>
      </c>
      <c r="E36" s="281">
        <v>104.09</v>
      </c>
      <c r="F36" s="5"/>
    </row>
    <row r="37" spans="1:6" s="3" customFormat="1" ht="18" customHeight="1">
      <c r="A37" s="278" t="s">
        <v>39</v>
      </c>
      <c r="B37" s="282">
        <v>104.01</v>
      </c>
      <c r="C37" s="282">
        <v>103.45</v>
      </c>
      <c r="D37" s="282">
        <v>97.79</v>
      </c>
      <c r="E37" s="282">
        <v>101.92</v>
      </c>
      <c r="F37" s="7"/>
    </row>
    <row r="38" spans="1:6" s="3" customFormat="1" ht="29.25" customHeight="1">
      <c r="A38" s="279" t="s">
        <v>40</v>
      </c>
      <c r="B38" s="283">
        <v>108.68</v>
      </c>
      <c r="C38" s="283">
        <v>103.15</v>
      </c>
      <c r="D38" s="283">
        <v>108.63</v>
      </c>
      <c r="E38" s="283">
        <v>106.97</v>
      </c>
      <c r="F38" s="5"/>
    </row>
  </sheetData>
  <sheetProtection/>
  <mergeCells count="1">
    <mergeCell ref="A1:E1"/>
  </mergeCells>
  <printOptions horizontalCentered="1"/>
  <pageMargins left="0.1968503937007874" right="0.15748031496062992" top="0.2755905511811024" bottom="0.2755905511811024"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57"/>
  <sheetViews>
    <sheetView zoomScalePageLayoutView="0" workbookViewId="0" topLeftCell="A1">
      <selection activeCell="A41" sqref="A41:H69"/>
    </sheetView>
  </sheetViews>
  <sheetFormatPr defaultColWidth="9.140625" defaultRowHeight="12.75"/>
  <cols>
    <col min="1" max="1" width="40.7109375" style="88" customWidth="1"/>
    <col min="2" max="2" width="10.57421875" style="94" bestFit="1" customWidth="1"/>
    <col min="3" max="3" width="10.140625" style="94" bestFit="1" customWidth="1"/>
    <col min="4" max="4" width="9.140625" style="94" bestFit="1" customWidth="1"/>
    <col min="5" max="5" width="10.140625" style="94" bestFit="1" customWidth="1"/>
    <col min="6" max="6" width="11.28125" style="94" bestFit="1" customWidth="1"/>
    <col min="7" max="7" width="9.57421875" style="94" bestFit="1" customWidth="1"/>
    <col min="8" max="8" width="13.421875" style="94" bestFit="1" customWidth="1"/>
    <col min="9" max="9" width="2.28125" style="88" customWidth="1"/>
    <col min="10" max="10" width="3.00390625" style="181" customWidth="1"/>
    <col min="11" max="16384" width="9.140625" style="88" customWidth="1"/>
  </cols>
  <sheetData>
    <row r="1" spans="1:8" ht="39" customHeight="1">
      <c r="A1" s="303" t="s">
        <v>270</v>
      </c>
      <c r="B1" s="303"/>
      <c r="C1" s="303"/>
      <c r="D1" s="303"/>
      <c r="E1" s="303"/>
      <c r="F1" s="303"/>
      <c r="G1" s="303"/>
      <c r="H1" s="303"/>
    </row>
    <row r="2" spans="1:8" ht="21" customHeight="1" thickBot="1">
      <c r="A2" s="89"/>
      <c r="B2" s="89"/>
      <c r="C2" s="89"/>
      <c r="D2" s="89"/>
      <c r="E2" s="89"/>
      <c r="F2" s="89"/>
      <c r="G2" s="89"/>
      <c r="H2" s="89"/>
    </row>
    <row r="3" spans="1:10" s="99" customFormat="1" ht="21.75" customHeight="1">
      <c r="A3" s="307"/>
      <c r="B3" s="308" t="s">
        <v>41</v>
      </c>
      <c r="C3" s="97" t="s">
        <v>3</v>
      </c>
      <c r="D3" s="97" t="s">
        <v>146</v>
      </c>
      <c r="E3" s="97" t="s">
        <v>147</v>
      </c>
      <c r="F3" s="304" t="s">
        <v>271</v>
      </c>
      <c r="G3" s="304"/>
      <c r="H3" s="97" t="s">
        <v>197</v>
      </c>
      <c r="J3" s="85"/>
    </row>
    <row r="4" spans="1:10" s="99" customFormat="1" ht="21.75" customHeight="1">
      <c r="A4" s="307"/>
      <c r="B4" s="309"/>
      <c r="C4" s="97" t="s">
        <v>193</v>
      </c>
      <c r="D4" s="97" t="s">
        <v>196</v>
      </c>
      <c r="E4" s="97" t="s">
        <v>195</v>
      </c>
      <c r="F4" s="305" t="s">
        <v>149</v>
      </c>
      <c r="G4" s="305"/>
      <c r="H4" s="97" t="s">
        <v>273</v>
      </c>
      <c r="J4" s="85"/>
    </row>
    <row r="5" spans="1:10" s="99" customFormat="1" ht="21.75" customHeight="1">
      <c r="A5" s="307"/>
      <c r="B5" s="309"/>
      <c r="C5" s="97" t="s">
        <v>148</v>
      </c>
      <c r="D5" s="97" t="s">
        <v>148</v>
      </c>
      <c r="E5" s="97" t="s">
        <v>148</v>
      </c>
      <c r="F5" s="100" t="s">
        <v>193</v>
      </c>
      <c r="G5" s="100" t="s">
        <v>141</v>
      </c>
      <c r="H5" s="97" t="s">
        <v>150</v>
      </c>
      <c r="J5" s="85"/>
    </row>
    <row r="6" spans="1:10" s="99" customFormat="1" ht="21.75" customHeight="1">
      <c r="A6" s="307"/>
      <c r="B6" s="309"/>
      <c r="C6" s="96">
        <v>2023</v>
      </c>
      <c r="D6" s="96">
        <v>2023</v>
      </c>
      <c r="E6" s="96">
        <v>2023</v>
      </c>
      <c r="F6" s="96" t="s">
        <v>269</v>
      </c>
      <c r="G6" s="96" t="s">
        <v>260</v>
      </c>
      <c r="H6" s="96" t="s">
        <v>272</v>
      </c>
      <c r="J6" s="85"/>
    </row>
    <row r="7" spans="1:8" ht="19.5" customHeight="1">
      <c r="A7" s="193" t="s">
        <v>249</v>
      </c>
      <c r="B7" s="284" t="s">
        <v>0</v>
      </c>
      <c r="C7" s="108">
        <v>693</v>
      </c>
      <c r="D7" s="108">
        <v>400</v>
      </c>
      <c r="E7" s="108">
        <v>4779</v>
      </c>
      <c r="F7" s="106">
        <v>57.77</v>
      </c>
      <c r="G7" s="110">
        <v>86.85</v>
      </c>
      <c r="H7" s="109">
        <v>63.59</v>
      </c>
    </row>
    <row r="8" spans="1:8" ht="19.5" customHeight="1">
      <c r="A8" s="193" t="s">
        <v>261</v>
      </c>
      <c r="B8" s="284" t="s">
        <v>310</v>
      </c>
      <c r="C8" s="108">
        <v>121024</v>
      </c>
      <c r="D8" s="108">
        <v>136833</v>
      </c>
      <c r="E8" s="108">
        <v>461567</v>
      </c>
      <c r="F8" s="106">
        <v>113.06</v>
      </c>
      <c r="G8" s="110">
        <v>103.5</v>
      </c>
      <c r="H8" s="6">
        <v>101.34</v>
      </c>
    </row>
    <row r="9" spans="1:8" ht="19.5" customHeight="1">
      <c r="A9" s="193" t="s">
        <v>323</v>
      </c>
      <c r="B9" s="284" t="s">
        <v>0</v>
      </c>
      <c r="C9" s="108">
        <v>2217</v>
      </c>
      <c r="D9" s="108">
        <v>2035</v>
      </c>
      <c r="E9" s="108">
        <v>7356</v>
      </c>
      <c r="F9" s="106">
        <v>91.79</v>
      </c>
      <c r="G9" s="110">
        <v>77.73</v>
      </c>
      <c r="H9" s="6">
        <v>92.52</v>
      </c>
    </row>
    <row r="10" spans="1:8" ht="19.5" customHeight="1">
      <c r="A10" s="193" t="s">
        <v>15</v>
      </c>
      <c r="B10" s="284" t="s">
        <v>0</v>
      </c>
      <c r="C10" s="108">
        <v>94</v>
      </c>
      <c r="D10" s="108">
        <v>80</v>
      </c>
      <c r="E10" s="108">
        <v>349</v>
      </c>
      <c r="F10" s="106">
        <v>85.11</v>
      </c>
      <c r="G10" s="110">
        <v>77.67</v>
      </c>
      <c r="H10" s="6">
        <v>72.56</v>
      </c>
    </row>
    <row r="11" spans="1:8" ht="19.5" customHeight="1">
      <c r="A11" s="193" t="s">
        <v>125</v>
      </c>
      <c r="B11" s="284" t="s">
        <v>126</v>
      </c>
      <c r="C11" s="108">
        <v>2268</v>
      </c>
      <c r="D11" s="108">
        <v>3012</v>
      </c>
      <c r="E11" s="108">
        <v>10534</v>
      </c>
      <c r="F11" s="106">
        <v>132.8</v>
      </c>
      <c r="G11" s="110">
        <v>123.75</v>
      </c>
      <c r="H11" s="6">
        <v>93.2</v>
      </c>
    </row>
    <row r="12" spans="1:8" ht="19.5" customHeight="1">
      <c r="A12" s="193" t="s">
        <v>127</v>
      </c>
      <c r="B12" s="284" t="s">
        <v>0</v>
      </c>
      <c r="C12" s="108">
        <v>13143</v>
      </c>
      <c r="D12" s="108">
        <v>11557</v>
      </c>
      <c r="E12" s="108">
        <v>44450</v>
      </c>
      <c r="F12" s="106">
        <v>87.93</v>
      </c>
      <c r="G12" s="110">
        <v>106.49</v>
      </c>
      <c r="H12" s="6">
        <v>124.46</v>
      </c>
    </row>
    <row r="13" spans="1:8" ht="19.5" customHeight="1">
      <c r="A13" s="193" t="s">
        <v>324</v>
      </c>
      <c r="B13" s="284" t="s">
        <v>0</v>
      </c>
      <c r="C13" s="108">
        <v>122938</v>
      </c>
      <c r="D13" s="108">
        <v>125991</v>
      </c>
      <c r="E13" s="108">
        <v>475910</v>
      </c>
      <c r="F13" s="106">
        <v>102.48</v>
      </c>
      <c r="G13" s="110">
        <v>114.33</v>
      </c>
      <c r="H13" s="6">
        <v>105.25</v>
      </c>
    </row>
    <row r="14" spans="1:8" ht="19.5" customHeight="1">
      <c r="A14" s="193" t="s">
        <v>325</v>
      </c>
      <c r="B14" s="284" t="s">
        <v>0</v>
      </c>
      <c r="C14" s="108">
        <v>42687</v>
      </c>
      <c r="D14" s="108">
        <v>43980</v>
      </c>
      <c r="E14" s="108">
        <v>163430</v>
      </c>
      <c r="F14" s="106">
        <v>103.03</v>
      </c>
      <c r="G14" s="110">
        <v>132.91</v>
      </c>
      <c r="H14" s="6">
        <v>120.59</v>
      </c>
    </row>
    <row r="15" spans="1:8" ht="19.5" customHeight="1">
      <c r="A15" s="193" t="s">
        <v>4</v>
      </c>
      <c r="B15" s="284" t="s">
        <v>126</v>
      </c>
      <c r="C15" s="108">
        <v>4704</v>
      </c>
      <c r="D15" s="108">
        <v>5850</v>
      </c>
      <c r="E15" s="108">
        <v>19052</v>
      </c>
      <c r="F15" s="106">
        <v>124.36</v>
      </c>
      <c r="G15" s="110">
        <v>125.94</v>
      </c>
      <c r="H15" s="6">
        <v>108.97</v>
      </c>
    </row>
    <row r="16" spans="1:8" ht="19.5" customHeight="1">
      <c r="A16" s="193" t="s">
        <v>326</v>
      </c>
      <c r="B16" s="284" t="s">
        <v>126</v>
      </c>
      <c r="C16" s="108">
        <v>1282</v>
      </c>
      <c r="D16" s="108">
        <v>1300</v>
      </c>
      <c r="E16" s="108">
        <v>4733</v>
      </c>
      <c r="F16" s="106">
        <v>101.4</v>
      </c>
      <c r="G16" s="110">
        <v>115.04</v>
      </c>
      <c r="H16" s="6">
        <v>107.25</v>
      </c>
    </row>
    <row r="17" spans="1:8" ht="19.5" customHeight="1">
      <c r="A17" s="193" t="s">
        <v>327</v>
      </c>
      <c r="B17" s="284" t="s">
        <v>126</v>
      </c>
      <c r="C17" s="108">
        <v>1605</v>
      </c>
      <c r="D17" s="108">
        <v>1685</v>
      </c>
      <c r="E17" s="108">
        <v>5835</v>
      </c>
      <c r="F17" s="106">
        <v>104.98</v>
      </c>
      <c r="G17" s="110">
        <v>126.6</v>
      </c>
      <c r="H17" s="6">
        <v>122.76</v>
      </c>
    </row>
    <row r="18" spans="1:8" ht="19.5" customHeight="1">
      <c r="A18" s="193" t="s">
        <v>328</v>
      </c>
      <c r="B18" s="284" t="s">
        <v>126</v>
      </c>
      <c r="C18" s="108">
        <v>1853</v>
      </c>
      <c r="D18" s="108">
        <v>2267</v>
      </c>
      <c r="E18" s="108">
        <v>5965</v>
      </c>
      <c r="F18" s="106">
        <v>122.34</v>
      </c>
      <c r="G18" s="110">
        <v>68.06</v>
      </c>
      <c r="H18" s="6">
        <v>72.27</v>
      </c>
    </row>
    <row r="19" spans="1:8" ht="32.25" customHeight="1">
      <c r="A19" s="295" t="s">
        <v>329</v>
      </c>
      <c r="B19" s="284" t="s">
        <v>128</v>
      </c>
      <c r="C19" s="108">
        <v>326</v>
      </c>
      <c r="D19" s="108">
        <v>309</v>
      </c>
      <c r="E19" s="108">
        <v>1238</v>
      </c>
      <c r="F19" s="106">
        <v>94.79</v>
      </c>
      <c r="G19" s="110">
        <v>76.87</v>
      </c>
      <c r="H19" s="6">
        <v>79.72</v>
      </c>
    </row>
    <row r="20" spans="1:8" ht="41.25" customHeight="1">
      <c r="A20" s="295" t="s">
        <v>330</v>
      </c>
      <c r="B20" s="284" t="s">
        <v>128</v>
      </c>
      <c r="C20" s="108">
        <v>3545</v>
      </c>
      <c r="D20" s="108">
        <v>3293</v>
      </c>
      <c r="E20" s="108">
        <v>16445</v>
      </c>
      <c r="F20" s="106">
        <v>92.89</v>
      </c>
      <c r="G20" s="110">
        <v>98.47</v>
      </c>
      <c r="H20" s="6">
        <v>118.59</v>
      </c>
    </row>
    <row r="21" spans="1:8" ht="30.75" customHeight="1">
      <c r="A21" s="295" t="s">
        <v>331</v>
      </c>
      <c r="B21" s="284" t="s">
        <v>128</v>
      </c>
      <c r="C21" s="108">
        <v>413</v>
      </c>
      <c r="D21" s="108">
        <v>400</v>
      </c>
      <c r="E21" s="108">
        <v>1276</v>
      </c>
      <c r="F21" s="106">
        <v>96.85</v>
      </c>
      <c r="G21" s="110">
        <v>540.54</v>
      </c>
      <c r="H21" s="6">
        <v>156.37</v>
      </c>
    </row>
    <row r="22" spans="1:8" ht="67.5" customHeight="1">
      <c r="A22" s="295" t="s">
        <v>332</v>
      </c>
      <c r="B22" s="284" t="s">
        <v>128</v>
      </c>
      <c r="C22" s="108">
        <v>5311</v>
      </c>
      <c r="D22" s="108">
        <v>5600</v>
      </c>
      <c r="E22" s="108">
        <v>18442</v>
      </c>
      <c r="F22" s="106">
        <v>105.44</v>
      </c>
      <c r="G22" s="110">
        <v>125.81</v>
      </c>
      <c r="H22" s="6">
        <v>110.77</v>
      </c>
    </row>
    <row r="23" spans="1:8" ht="30.75" customHeight="1">
      <c r="A23" s="295" t="s">
        <v>333</v>
      </c>
      <c r="B23" s="284" t="s">
        <v>129</v>
      </c>
      <c r="C23" s="108">
        <v>117</v>
      </c>
      <c r="D23" s="108">
        <v>146</v>
      </c>
      <c r="E23" s="108">
        <v>360</v>
      </c>
      <c r="F23" s="106">
        <v>124.79</v>
      </c>
      <c r="G23" s="110">
        <v>93.59</v>
      </c>
      <c r="H23" s="6">
        <v>122.03</v>
      </c>
    </row>
    <row r="24" spans="1:8" ht="19.5" customHeight="1">
      <c r="A24" s="193" t="s">
        <v>334</v>
      </c>
      <c r="B24" s="284" t="s">
        <v>0</v>
      </c>
      <c r="C24" s="108">
        <v>223913</v>
      </c>
      <c r="D24" s="108">
        <v>177231</v>
      </c>
      <c r="E24" s="108">
        <v>752667</v>
      </c>
      <c r="F24" s="106">
        <v>79.15</v>
      </c>
      <c r="G24" s="110">
        <v>101.85</v>
      </c>
      <c r="H24" s="6">
        <v>136.97</v>
      </c>
    </row>
    <row r="25" spans="1:8" ht="19.5" customHeight="1">
      <c r="A25" s="193" t="s">
        <v>335</v>
      </c>
      <c r="B25" s="284" t="s">
        <v>262</v>
      </c>
      <c r="C25" s="108">
        <v>2273</v>
      </c>
      <c r="D25" s="108">
        <v>2191</v>
      </c>
      <c r="E25" s="108">
        <v>8909</v>
      </c>
      <c r="F25" s="106">
        <v>96.39</v>
      </c>
      <c r="G25" s="110">
        <v>63</v>
      </c>
      <c r="H25" s="6">
        <v>72.59</v>
      </c>
    </row>
    <row r="26" spans="1:8" ht="19.5" customHeight="1">
      <c r="A26" s="193" t="s">
        <v>336</v>
      </c>
      <c r="B26" s="284" t="s">
        <v>130</v>
      </c>
      <c r="C26" s="108">
        <v>1561</v>
      </c>
      <c r="D26" s="108">
        <v>1600</v>
      </c>
      <c r="E26" s="108">
        <v>5961</v>
      </c>
      <c r="F26" s="110">
        <v>102.5</v>
      </c>
      <c r="G26" s="110">
        <v>96.97</v>
      </c>
      <c r="H26" s="6">
        <v>106.5</v>
      </c>
    </row>
    <row r="27" spans="1:8" ht="19.5" customHeight="1">
      <c r="A27" s="193" t="s">
        <v>337</v>
      </c>
      <c r="B27" s="284" t="s">
        <v>130</v>
      </c>
      <c r="C27" s="108">
        <v>2</v>
      </c>
      <c r="D27" s="108">
        <v>2</v>
      </c>
      <c r="E27" s="108">
        <v>6</v>
      </c>
      <c r="F27" s="110">
        <v>100</v>
      </c>
      <c r="G27" s="110">
        <v>100</v>
      </c>
      <c r="H27" s="6">
        <v>100</v>
      </c>
    </row>
    <row r="28" spans="1:8" ht="19.5" customHeight="1">
      <c r="A28" s="193" t="s">
        <v>131</v>
      </c>
      <c r="B28" s="284" t="s">
        <v>0</v>
      </c>
      <c r="C28" s="108">
        <v>131</v>
      </c>
      <c r="D28" s="108">
        <v>129</v>
      </c>
      <c r="E28" s="108">
        <v>422</v>
      </c>
      <c r="F28" s="106">
        <v>98.47</v>
      </c>
      <c r="G28" s="110">
        <v>98.47</v>
      </c>
      <c r="H28" s="6">
        <v>80.53</v>
      </c>
    </row>
    <row r="29" spans="1:8" ht="19.5" customHeight="1">
      <c r="A29" s="193" t="s">
        <v>338</v>
      </c>
      <c r="B29" s="284" t="s">
        <v>0</v>
      </c>
      <c r="C29" s="108">
        <v>490</v>
      </c>
      <c r="D29" s="108">
        <v>425</v>
      </c>
      <c r="E29" s="108">
        <v>1076</v>
      </c>
      <c r="F29" s="106">
        <v>86.73</v>
      </c>
      <c r="G29" s="110">
        <v>63.53</v>
      </c>
      <c r="H29" s="6">
        <v>80.72</v>
      </c>
    </row>
    <row r="30" spans="1:8" ht="33" customHeight="1">
      <c r="A30" s="295" t="s">
        <v>339</v>
      </c>
      <c r="B30" s="284" t="s">
        <v>0</v>
      </c>
      <c r="C30" s="108">
        <v>3683</v>
      </c>
      <c r="D30" s="108">
        <v>4532</v>
      </c>
      <c r="E30" s="108">
        <v>16123</v>
      </c>
      <c r="F30" s="106">
        <v>123.05</v>
      </c>
      <c r="G30" s="110">
        <v>87.1</v>
      </c>
      <c r="H30" s="6">
        <v>118.34</v>
      </c>
    </row>
    <row r="31" spans="1:8" ht="19.5" customHeight="1">
      <c r="A31" s="193" t="s">
        <v>132</v>
      </c>
      <c r="B31" s="284" t="s">
        <v>133</v>
      </c>
      <c r="C31" s="108">
        <v>582</v>
      </c>
      <c r="D31" s="108">
        <v>698</v>
      </c>
      <c r="E31" s="108">
        <v>2239</v>
      </c>
      <c r="F31" s="106">
        <v>119.93</v>
      </c>
      <c r="G31" s="110">
        <v>173.2</v>
      </c>
      <c r="H31" s="6">
        <v>139.94</v>
      </c>
    </row>
    <row r="32" spans="1:8" ht="19.5" customHeight="1">
      <c r="A32" s="193" t="s">
        <v>12</v>
      </c>
      <c r="B32" s="284" t="s">
        <v>17</v>
      </c>
      <c r="C32" s="108">
        <v>3135382</v>
      </c>
      <c r="D32" s="108">
        <v>3204127</v>
      </c>
      <c r="E32" s="108">
        <v>12359065</v>
      </c>
      <c r="F32" s="106">
        <v>102.19</v>
      </c>
      <c r="G32" s="110">
        <v>117.65</v>
      </c>
      <c r="H32" s="6">
        <v>110.87</v>
      </c>
    </row>
    <row r="33" spans="1:8" ht="19.5" customHeight="1">
      <c r="A33" s="193" t="s">
        <v>139</v>
      </c>
      <c r="B33" s="284" t="s">
        <v>17</v>
      </c>
      <c r="C33" s="108">
        <v>10468</v>
      </c>
      <c r="D33" s="108">
        <v>13871</v>
      </c>
      <c r="E33" s="108">
        <v>46087</v>
      </c>
      <c r="F33" s="106">
        <v>132.51</v>
      </c>
      <c r="G33" s="110">
        <v>60.59</v>
      </c>
      <c r="H33" s="6">
        <v>66.75</v>
      </c>
    </row>
    <row r="34" spans="1:8" ht="19.5" customHeight="1">
      <c r="A34" s="93"/>
      <c r="B34" s="92"/>
      <c r="C34" s="92"/>
      <c r="D34" s="92"/>
      <c r="E34" s="92"/>
      <c r="F34" s="92"/>
      <c r="G34" s="92"/>
      <c r="H34" s="92"/>
    </row>
    <row r="35" spans="1:8" ht="19.5" customHeight="1">
      <c r="A35" s="93"/>
      <c r="B35" s="92"/>
      <c r="C35" s="92"/>
      <c r="D35" s="92"/>
      <c r="E35" s="92"/>
      <c r="F35" s="92"/>
      <c r="G35" s="92"/>
      <c r="H35" s="92"/>
    </row>
    <row r="36" spans="1:8" ht="19.5" customHeight="1">
      <c r="A36" s="93"/>
      <c r="B36" s="92"/>
      <c r="C36" s="92"/>
      <c r="D36" s="92"/>
      <c r="E36" s="92"/>
      <c r="F36" s="92"/>
      <c r="G36" s="92"/>
      <c r="H36" s="92"/>
    </row>
    <row r="37" spans="1:8" ht="19.5" customHeight="1">
      <c r="A37" s="93"/>
      <c r="B37" s="92"/>
      <c r="C37" s="92"/>
      <c r="D37" s="92"/>
      <c r="E37" s="92"/>
      <c r="F37" s="92"/>
      <c r="G37" s="92"/>
      <c r="H37" s="92"/>
    </row>
    <row r="38" spans="1:8" ht="19.5" customHeight="1">
      <c r="A38" s="93"/>
      <c r="B38" s="92"/>
      <c r="C38" s="92"/>
      <c r="D38" s="92"/>
      <c r="E38" s="92"/>
      <c r="F38" s="92"/>
      <c r="G38" s="92"/>
      <c r="H38" s="92"/>
    </row>
    <row r="39" spans="1:8" ht="19.5" customHeight="1">
      <c r="A39" s="93"/>
      <c r="B39" s="92"/>
      <c r="C39" s="92"/>
      <c r="D39" s="92"/>
      <c r="E39" s="92"/>
      <c r="F39" s="92"/>
      <c r="G39" s="92"/>
      <c r="H39" s="92"/>
    </row>
    <row r="40" spans="1:8" ht="19.5" customHeight="1">
      <c r="A40" s="93"/>
      <c r="B40" s="92"/>
      <c r="C40" s="92"/>
      <c r="D40" s="92"/>
      <c r="E40" s="92"/>
      <c r="F40" s="92"/>
      <c r="G40" s="92"/>
      <c r="H40" s="92"/>
    </row>
    <row r="41" spans="1:8" ht="44.25" customHeight="1">
      <c r="A41" s="311" t="s">
        <v>274</v>
      </c>
      <c r="B41" s="311"/>
      <c r="C41" s="311"/>
      <c r="D41" s="311"/>
      <c r="E41" s="311"/>
      <c r="F41" s="311"/>
      <c r="G41" s="311"/>
      <c r="H41" s="311"/>
    </row>
    <row r="42" spans="1:8" ht="19.5" customHeight="1" thickBot="1">
      <c r="A42" s="84"/>
      <c r="B42" s="84"/>
      <c r="C42" s="84"/>
      <c r="D42" s="84"/>
      <c r="E42" s="84"/>
      <c r="F42" s="84"/>
      <c r="G42" s="84"/>
      <c r="H42" s="84"/>
    </row>
    <row r="43" spans="1:8" ht="22.5" customHeight="1">
      <c r="A43" s="306"/>
      <c r="B43" s="308" t="s">
        <v>41</v>
      </c>
      <c r="C43" s="98" t="s">
        <v>3</v>
      </c>
      <c r="D43" s="98" t="s">
        <v>146</v>
      </c>
      <c r="E43" s="98" t="s">
        <v>147</v>
      </c>
      <c r="F43" s="304" t="s">
        <v>271</v>
      </c>
      <c r="G43" s="304"/>
      <c r="H43" s="98" t="s">
        <v>197</v>
      </c>
    </row>
    <row r="44" spans="1:8" ht="22.5" customHeight="1">
      <c r="A44" s="307"/>
      <c r="B44" s="309"/>
      <c r="C44" s="97" t="s">
        <v>193</v>
      </c>
      <c r="D44" s="97" t="s">
        <v>196</v>
      </c>
      <c r="E44" s="97" t="s">
        <v>195</v>
      </c>
      <c r="F44" s="305" t="s">
        <v>149</v>
      </c>
      <c r="G44" s="305"/>
      <c r="H44" s="97" t="s">
        <v>273</v>
      </c>
    </row>
    <row r="45" spans="1:8" ht="22.5" customHeight="1">
      <c r="A45" s="307"/>
      <c r="B45" s="309"/>
      <c r="C45" s="97" t="s">
        <v>148</v>
      </c>
      <c r="D45" s="97" t="s">
        <v>148</v>
      </c>
      <c r="E45" s="97" t="s">
        <v>148</v>
      </c>
      <c r="F45" s="100" t="s">
        <v>193</v>
      </c>
      <c r="G45" s="100" t="s">
        <v>141</v>
      </c>
      <c r="H45" s="97" t="s">
        <v>150</v>
      </c>
    </row>
    <row r="46" spans="1:8" ht="22.5" customHeight="1">
      <c r="A46" s="307"/>
      <c r="B46" s="310"/>
      <c r="C46" s="96">
        <v>2023</v>
      </c>
      <c r="D46" s="96">
        <v>2023</v>
      </c>
      <c r="E46" s="96">
        <v>2023</v>
      </c>
      <c r="F46" s="96" t="s">
        <v>269</v>
      </c>
      <c r="G46" s="96" t="s">
        <v>260</v>
      </c>
      <c r="H46" s="96" t="s">
        <v>272</v>
      </c>
    </row>
    <row r="47" spans="1:8" ht="19.5" customHeight="1">
      <c r="A47" s="193" t="s">
        <v>305</v>
      </c>
      <c r="B47" s="284" t="s">
        <v>0</v>
      </c>
      <c r="C47" s="108">
        <v>25</v>
      </c>
      <c r="D47" s="108">
        <v>23</v>
      </c>
      <c r="E47" s="108">
        <v>86</v>
      </c>
      <c r="F47" s="110">
        <v>92</v>
      </c>
      <c r="G47" s="106">
        <v>60.53</v>
      </c>
      <c r="H47" s="6">
        <v>65.65</v>
      </c>
    </row>
    <row r="48" spans="1:8" ht="19.5" customHeight="1">
      <c r="A48" s="193" t="s">
        <v>184</v>
      </c>
      <c r="B48" s="284" t="s">
        <v>0</v>
      </c>
      <c r="C48" s="108">
        <v>588</v>
      </c>
      <c r="D48" s="108">
        <v>737</v>
      </c>
      <c r="E48" s="108">
        <v>2365</v>
      </c>
      <c r="F48" s="106">
        <v>125.34</v>
      </c>
      <c r="G48" s="110">
        <v>243.23</v>
      </c>
      <c r="H48" s="6">
        <v>118.49</v>
      </c>
    </row>
    <row r="49" spans="1:8" ht="19.5" customHeight="1">
      <c r="A49" s="193" t="s">
        <v>306</v>
      </c>
      <c r="B49" s="284" t="s">
        <v>0</v>
      </c>
      <c r="C49" s="108">
        <v>131</v>
      </c>
      <c r="D49" s="108">
        <v>99</v>
      </c>
      <c r="E49" s="108">
        <v>447</v>
      </c>
      <c r="F49" s="106">
        <v>75.57</v>
      </c>
      <c r="G49" s="110">
        <v>99</v>
      </c>
      <c r="H49" s="6">
        <v>106.94</v>
      </c>
    </row>
    <row r="50" spans="1:8" ht="29.25" customHeight="1">
      <c r="A50" s="295" t="s">
        <v>307</v>
      </c>
      <c r="B50" s="284" t="s">
        <v>134</v>
      </c>
      <c r="C50" s="108">
        <v>8889</v>
      </c>
      <c r="D50" s="108">
        <v>10256</v>
      </c>
      <c r="E50" s="108">
        <v>33089</v>
      </c>
      <c r="F50" s="106">
        <v>115.38</v>
      </c>
      <c r="G50" s="110">
        <v>110.3</v>
      </c>
      <c r="H50" s="6">
        <v>92.78</v>
      </c>
    </row>
    <row r="51" spans="1:8" ht="29.25" customHeight="1">
      <c r="A51" s="295" t="s">
        <v>308</v>
      </c>
      <c r="B51" s="284" t="s">
        <v>134</v>
      </c>
      <c r="C51" s="108">
        <v>2259</v>
      </c>
      <c r="D51" s="108">
        <v>2470</v>
      </c>
      <c r="E51" s="108">
        <v>8127</v>
      </c>
      <c r="F51" s="106">
        <v>109.34</v>
      </c>
      <c r="G51" s="110">
        <v>133.44</v>
      </c>
      <c r="H51" s="6">
        <v>122.88</v>
      </c>
    </row>
    <row r="52" spans="1:8" ht="19.5" customHeight="1">
      <c r="A52" s="193" t="s">
        <v>309</v>
      </c>
      <c r="B52" s="284" t="s">
        <v>310</v>
      </c>
      <c r="C52" s="108">
        <v>15949</v>
      </c>
      <c r="D52" s="108">
        <v>18066</v>
      </c>
      <c r="E52" s="108">
        <v>66358</v>
      </c>
      <c r="F52" s="106">
        <v>113.27</v>
      </c>
      <c r="G52" s="110">
        <v>108.58</v>
      </c>
      <c r="H52" s="6">
        <v>108.02</v>
      </c>
    </row>
    <row r="53" spans="1:8" ht="19.5" customHeight="1">
      <c r="A53" s="193" t="s">
        <v>13</v>
      </c>
      <c r="B53" s="284" t="s">
        <v>311</v>
      </c>
      <c r="C53" s="108">
        <v>258904</v>
      </c>
      <c r="D53" s="108">
        <v>267829</v>
      </c>
      <c r="E53" s="108">
        <v>986293</v>
      </c>
      <c r="F53" s="106">
        <v>103.45</v>
      </c>
      <c r="G53" s="110">
        <v>121.45</v>
      </c>
      <c r="H53" s="6">
        <v>113.89</v>
      </c>
    </row>
    <row r="54" spans="1:8" ht="19.5" customHeight="1">
      <c r="A54" s="193" t="s">
        <v>312</v>
      </c>
      <c r="B54" s="284" t="s">
        <v>0</v>
      </c>
      <c r="C54" s="108">
        <v>354</v>
      </c>
      <c r="D54" s="108">
        <v>306</v>
      </c>
      <c r="E54" s="108">
        <v>842</v>
      </c>
      <c r="F54" s="106">
        <v>86.44</v>
      </c>
      <c r="G54" s="110">
        <v>93.58</v>
      </c>
      <c r="H54" s="6">
        <v>89.86</v>
      </c>
    </row>
    <row r="55" spans="1:8" ht="19.5" customHeight="1">
      <c r="A55" s="193" t="s">
        <v>313</v>
      </c>
      <c r="B55" s="284" t="s">
        <v>0</v>
      </c>
      <c r="C55" s="108">
        <v>38</v>
      </c>
      <c r="D55" s="108">
        <v>40</v>
      </c>
      <c r="E55" s="108">
        <v>205</v>
      </c>
      <c r="F55" s="106">
        <v>105.26</v>
      </c>
      <c r="G55" s="110">
        <v>111.11</v>
      </c>
      <c r="H55" s="6">
        <v>161.42</v>
      </c>
    </row>
    <row r="56" spans="1:8" ht="19.5" customHeight="1">
      <c r="A56" s="193" t="s">
        <v>14</v>
      </c>
      <c r="B56" s="284" t="s">
        <v>0</v>
      </c>
      <c r="C56" s="108">
        <v>208</v>
      </c>
      <c r="D56" s="108">
        <v>327</v>
      </c>
      <c r="E56" s="108">
        <v>909</v>
      </c>
      <c r="F56" s="106">
        <v>157.21</v>
      </c>
      <c r="G56" s="110">
        <v>242.22</v>
      </c>
      <c r="H56" s="6">
        <v>29.19</v>
      </c>
    </row>
    <row r="57" spans="1:8" ht="28.5" customHeight="1">
      <c r="A57" s="295" t="s">
        <v>314</v>
      </c>
      <c r="B57" s="284" t="s">
        <v>0</v>
      </c>
      <c r="C57" s="108">
        <v>6873</v>
      </c>
      <c r="D57" s="108">
        <v>10945</v>
      </c>
      <c r="E57" s="108">
        <v>30778</v>
      </c>
      <c r="F57" s="106">
        <v>159.25</v>
      </c>
      <c r="G57" s="110">
        <v>210.89</v>
      </c>
      <c r="H57" s="6">
        <v>105.41</v>
      </c>
    </row>
    <row r="58" spans="1:8" ht="19.5" customHeight="1">
      <c r="A58" s="193" t="s">
        <v>5</v>
      </c>
      <c r="B58" s="284" t="s">
        <v>0</v>
      </c>
      <c r="C58" s="108">
        <v>20</v>
      </c>
      <c r="D58" s="108">
        <v>22150</v>
      </c>
      <c r="E58" s="108">
        <v>45186</v>
      </c>
      <c r="F58" s="300">
        <v>110750</v>
      </c>
      <c r="G58" s="110">
        <v>61.75</v>
      </c>
      <c r="H58" s="6">
        <v>40.07</v>
      </c>
    </row>
    <row r="59" spans="1:8" ht="29.25" customHeight="1">
      <c r="A59" s="295" t="s">
        <v>315</v>
      </c>
      <c r="B59" s="284" t="s">
        <v>135</v>
      </c>
      <c r="C59" s="108">
        <v>38</v>
      </c>
      <c r="D59" s="108">
        <v>39</v>
      </c>
      <c r="E59" s="108">
        <v>131</v>
      </c>
      <c r="F59" s="106">
        <v>102.63</v>
      </c>
      <c r="G59" s="110">
        <v>61.9</v>
      </c>
      <c r="H59" s="6">
        <v>90.34</v>
      </c>
    </row>
    <row r="60" spans="1:8" ht="29.25" customHeight="1">
      <c r="A60" s="295" t="s">
        <v>316</v>
      </c>
      <c r="B60" s="284" t="s">
        <v>135</v>
      </c>
      <c r="C60" s="108">
        <v>17</v>
      </c>
      <c r="D60" s="108">
        <v>19</v>
      </c>
      <c r="E60" s="108">
        <v>67</v>
      </c>
      <c r="F60" s="106">
        <v>111.76</v>
      </c>
      <c r="G60" s="110">
        <v>73.08</v>
      </c>
      <c r="H60" s="6">
        <v>78.82</v>
      </c>
    </row>
    <row r="61" spans="1:8" ht="29.25" customHeight="1">
      <c r="A61" s="295" t="s">
        <v>317</v>
      </c>
      <c r="B61" s="284" t="s">
        <v>135</v>
      </c>
      <c r="C61" s="108">
        <v>26</v>
      </c>
      <c r="D61" s="108">
        <v>32</v>
      </c>
      <c r="E61" s="108">
        <v>97</v>
      </c>
      <c r="F61" s="106">
        <v>123.08</v>
      </c>
      <c r="G61" s="110">
        <v>152.38</v>
      </c>
      <c r="H61" s="6">
        <v>138.57</v>
      </c>
    </row>
    <row r="62" spans="1:8" ht="19.5" customHeight="1">
      <c r="A62" s="193" t="s">
        <v>136</v>
      </c>
      <c r="B62" s="284" t="s">
        <v>18</v>
      </c>
      <c r="C62" s="108">
        <v>565861</v>
      </c>
      <c r="D62" s="108">
        <v>502541</v>
      </c>
      <c r="E62" s="108">
        <v>2207279</v>
      </c>
      <c r="F62" s="106">
        <v>88.81</v>
      </c>
      <c r="G62" s="110">
        <v>65.86</v>
      </c>
      <c r="H62" s="6">
        <v>79.72</v>
      </c>
    </row>
    <row r="63" spans="1:8" ht="19.5" customHeight="1">
      <c r="A63" s="193" t="s">
        <v>318</v>
      </c>
      <c r="B63" s="284" t="s">
        <v>18</v>
      </c>
      <c r="C63" s="108">
        <v>338187</v>
      </c>
      <c r="D63" s="108">
        <v>303592</v>
      </c>
      <c r="E63" s="108">
        <v>1234814</v>
      </c>
      <c r="F63" s="106">
        <v>89.77</v>
      </c>
      <c r="G63" s="110">
        <v>66.79</v>
      </c>
      <c r="H63" s="6">
        <v>76.76</v>
      </c>
    </row>
    <row r="64" spans="1:8" ht="19.5" customHeight="1">
      <c r="A64" s="193" t="s">
        <v>319</v>
      </c>
      <c r="B64" s="284" t="s">
        <v>18</v>
      </c>
      <c r="C64" s="108">
        <v>45543</v>
      </c>
      <c r="D64" s="108">
        <v>38645</v>
      </c>
      <c r="E64" s="108">
        <v>148770</v>
      </c>
      <c r="F64" s="106">
        <v>84.85</v>
      </c>
      <c r="G64" s="110">
        <v>100.91</v>
      </c>
      <c r="H64" s="6">
        <v>73.88</v>
      </c>
    </row>
    <row r="65" spans="1:8" ht="19.5" customHeight="1">
      <c r="A65" s="193" t="s">
        <v>320</v>
      </c>
      <c r="B65" s="284" t="s">
        <v>18</v>
      </c>
      <c r="C65" s="108">
        <v>17057</v>
      </c>
      <c r="D65" s="108">
        <v>13700</v>
      </c>
      <c r="E65" s="108">
        <v>45610</v>
      </c>
      <c r="F65" s="106">
        <v>80.32</v>
      </c>
      <c r="G65" s="110">
        <v>101.28</v>
      </c>
      <c r="H65" s="6">
        <v>73.11</v>
      </c>
    </row>
    <row r="66" spans="1:8" ht="19.5" customHeight="1">
      <c r="A66" s="193" t="s">
        <v>263</v>
      </c>
      <c r="B66" s="284" t="s">
        <v>264</v>
      </c>
      <c r="C66" s="108">
        <v>6</v>
      </c>
      <c r="D66" s="108">
        <v>6</v>
      </c>
      <c r="E66" s="108">
        <v>25</v>
      </c>
      <c r="F66" s="110">
        <v>100</v>
      </c>
      <c r="G66" s="184" t="s">
        <v>74</v>
      </c>
      <c r="H66" s="6">
        <v>131.58</v>
      </c>
    </row>
    <row r="67" spans="1:8" ht="19.5" customHeight="1">
      <c r="A67" s="193" t="s">
        <v>6</v>
      </c>
      <c r="B67" s="284" t="s">
        <v>321</v>
      </c>
      <c r="C67" s="108">
        <v>188</v>
      </c>
      <c r="D67" s="108">
        <v>204</v>
      </c>
      <c r="E67" s="108">
        <v>752</v>
      </c>
      <c r="F67" s="106">
        <v>108.51</v>
      </c>
      <c r="G67" s="110">
        <v>98.55</v>
      </c>
      <c r="H67" s="6">
        <v>99.73</v>
      </c>
    </row>
    <row r="68" spans="1:8" ht="19.5" customHeight="1">
      <c r="A68" s="193" t="s">
        <v>7</v>
      </c>
      <c r="B68" s="284" t="s">
        <v>321</v>
      </c>
      <c r="C68" s="108">
        <v>177</v>
      </c>
      <c r="D68" s="108">
        <v>185</v>
      </c>
      <c r="E68" s="108">
        <v>691</v>
      </c>
      <c r="F68" s="106">
        <v>104.52</v>
      </c>
      <c r="G68" s="110">
        <v>92.5</v>
      </c>
      <c r="H68" s="6">
        <v>95.05</v>
      </c>
    </row>
    <row r="69" spans="1:8" ht="19.5" customHeight="1">
      <c r="A69" s="193" t="s">
        <v>19</v>
      </c>
      <c r="B69" s="284" t="s">
        <v>322</v>
      </c>
      <c r="C69" s="108">
        <v>2803</v>
      </c>
      <c r="D69" s="108">
        <v>2900</v>
      </c>
      <c r="E69" s="108">
        <v>11085</v>
      </c>
      <c r="F69" s="106">
        <v>103.46</v>
      </c>
      <c r="G69" s="110">
        <v>97.81</v>
      </c>
      <c r="H69" s="6">
        <v>101.92</v>
      </c>
    </row>
    <row r="70" spans="1:8" ht="19.5" customHeight="1">
      <c r="A70" s="93"/>
      <c r="B70" s="92"/>
      <c r="C70" s="92"/>
      <c r="D70" s="92"/>
      <c r="E70" s="92"/>
      <c r="F70" s="92"/>
      <c r="G70" s="92"/>
      <c r="H70" s="92"/>
    </row>
    <row r="71" spans="1:8" ht="19.5" customHeight="1">
      <c r="A71" s="93"/>
      <c r="B71" s="92"/>
      <c r="C71" s="92"/>
      <c r="D71" s="92"/>
      <c r="E71" s="92"/>
      <c r="F71" s="92"/>
      <c r="G71" s="92"/>
      <c r="H71" s="92"/>
    </row>
    <row r="72" spans="1:8" ht="19.5" customHeight="1">
      <c r="A72" s="93"/>
      <c r="B72" s="92"/>
      <c r="C72" s="92"/>
      <c r="D72" s="92"/>
      <c r="E72" s="92"/>
      <c r="F72" s="92"/>
      <c r="G72" s="92"/>
      <c r="H72" s="92"/>
    </row>
    <row r="73" spans="1:8" ht="19.5" customHeight="1">
      <c r="A73" s="93"/>
      <c r="B73" s="92"/>
      <c r="C73" s="92"/>
      <c r="D73" s="92"/>
      <c r="E73" s="92"/>
      <c r="F73" s="92"/>
      <c r="G73" s="92"/>
      <c r="H73" s="92"/>
    </row>
    <row r="74" spans="1:8" ht="19.5" customHeight="1">
      <c r="A74" s="93"/>
      <c r="B74" s="92"/>
      <c r="C74" s="92"/>
      <c r="D74" s="92"/>
      <c r="E74" s="92"/>
      <c r="F74" s="92"/>
      <c r="G74" s="92"/>
      <c r="H74" s="92"/>
    </row>
    <row r="75" spans="1:8" ht="19.5" customHeight="1">
      <c r="A75" s="93"/>
      <c r="B75" s="92"/>
      <c r="C75" s="92"/>
      <c r="D75" s="92"/>
      <c r="E75" s="92"/>
      <c r="F75" s="92"/>
      <c r="G75" s="92"/>
      <c r="H75" s="92"/>
    </row>
    <row r="76" spans="1:8" ht="19.5" customHeight="1">
      <c r="A76" s="93"/>
      <c r="B76" s="92"/>
      <c r="C76" s="92"/>
      <c r="D76" s="92"/>
      <c r="E76" s="92"/>
      <c r="F76" s="92"/>
      <c r="G76" s="92"/>
      <c r="H76" s="92"/>
    </row>
    <row r="77" spans="1:8" ht="19.5" customHeight="1">
      <c r="A77" s="93"/>
      <c r="B77" s="92"/>
      <c r="C77" s="92"/>
      <c r="D77" s="92"/>
      <c r="E77" s="92"/>
      <c r="F77" s="92"/>
      <c r="G77" s="92"/>
      <c r="H77" s="92"/>
    </row>
    <row r="78" spans="1:8" ht="19.5" customHeight="1">
      <c r="A78" s="93"/>
      <c r="B78" s="92"/>
      <c r="C78" s="92"/>
      <c r="D78" s="92"/>
      <c r="E78" s="92"/>
      <c r="F78" s="92"/>
      <c r="G78" s="92"/>
      <c r="H78" s="92"/>
    </row>
    <row r="79" spans="1:8" ht="19.5" customHeight="1">
      <c r="A79" s="93"/>
      <c r="B79" s="92"/>
      <c r="C79" s="92"/>
      <c r="D79" s="92"/>
      <c r="E79" s="92"/>
      <c r="F79" s="92"/>
      <c r="G79" s="92"/>
      <c r="H79" s="92"/>
    </row>
    <row r="80" spans="1:8" ht="19.5" customHeight="1">
      <c r="A80" s="93"/>
      <c r="B80" s="92"/>
      <c r="C80" s="92"/>
      <c r="D80" s="92"/>
      <c r="E80" s="92"/>
      <c r="F80" s="92"/>
      <c r="G80" s="92"/>
      <c r="H80" s="92"/>
    </row>
    <row r="81" spans="1:8" ht="19.5" customHeight="1">
      <c r="A81" s="93"/>
      <c r="B81" s="92"/>
      <c r="C81" s="92"/>
      <c r="D81" s="92"/>
      <c r="E81" s="92"/>
      <c r="F81" s="92"/>
      <c r="G81" s="92"/>
      <c r="H81" s="92"/>
    </row>
    <row r="82" spans="1:8" ht="19.5" customHeight="1">
      <c r="A82" s="93"/>
      <c r="B82" s="92"/>
      <c r="C82" s="92"/>
      <c r="D82" s="92"/>
      <c r="E82" s="92"/>
      <c r="F82" s="92"/>
      <c r="G82" s="92"/>
      <c r="H82" s="92"/>
    </row>
    <row r="83" spans="1:8" ht="19.5" customHeight="1">
      <c r="A83" s="93"/>
      <c r="B83" s="92"/>
      <c r="C83" s="92"/>
      <c r="D83" s="92"/>
      <c r="E83" s="92"/>
      <c r="F83" s="92"/>
      <c r="G83" s="92"/>
      <c r="H83" s="92"/>
    </row>
    <row r="84" spans="1:8" ht="19.5" customHeight="1">
      <c r="A84" s="93"/>
      <c r="B84" s="92"/>
      <c r="C84" s="92"/>
      <c r="D84" s="92"/>
      <c r="E84" s="92"/>
      <c r="F84" s="92"/>
      <c r="G84" s="92"/>
      <c r="H84" s="92"/>
    </row>
    <row r="85" spans="1:8" ht="19.5" customHeight="1">
      <c r="A85" s="93"/>
      <c r="B85" s="92"/>
      <c r="C85" s="92"/>
      <c r="D85" s="92"/>
      <c r="E85" s="92"/>
      <c r="F85" s="92"/>
      <c r="G85" s="92"/>
      <c r="H85" s="92"/>
    </row>
    <row r="86" spans="1:8" ht="19.5" customHeight="1">
      <c r="A86" s="93"/>
      <c r="B86" s="92"/>
      <c r="C86" s="92"/>
      <c r="D86" s="92"/>
      <c r="E86" s="92"/>
      <c r="F86" s="92"/>
      <c r="G86" s="92"/>
      <c r="H86" s="92"/>
    </row>
    <row r="87" spans="1:8" ht="19.5" customHeight="1">
      <c r="A87" s="93"/>
      <c r="B87" s="92"/>
      <c r="C87" s="92"/>
      <c r="D87" s="92"/>
      <c r="E87" s="92"/>
      <c r="F87" s="92"/>
      <c r="G87" s="92"/>
      <c r="H87" s="92"/>
    </row>
    <row r="88" spans="1:8" ht="19.5" customHeight="1">
      <c r="A88" s="93"/>
      <c r="B88" s="92"/>
      <c r="C88" s="92"/>
      <c r="D88" s="92"/>
      <c r="E88" s="92"/>
      <c r="F88" s="92"/>
      <c r="G88" s="92"/>
      <c r="H88" s="92"/>
    </row>
    <row r="89" spans="1:8" ht="19.5" customHeight="1">
      <c r="A89" s="93"/>
      <c r="B89" s="92"/>
      <c r="C89" s="92"/>
      <c r="D89" s="92"/>
      <c r="E89" s="92"/>
      <c r="F89" s="92"/>
      <c r="G89" s="92"/>
      <c r="H89" s="92"/>
    </row>
    <row r="90" spans="1:8" ht="19.5" customHeight="1">
      <c r="A90" s="93"/>
      <c r="B90" s="92"/>
      <c r="C90" s="92"/>
      <c r="D90" s="92"/>
      <c r="E90" s="92"/>
      <c r="F90" s="92"/>
      <c r="G90" s="92"/>
      <c r="H90" s="92"/>
    </row>
    <row r="91" spans="1:8" ht="19.5" customHeight="1">
      <c r="A91" s="93"/>
      <c r="B91" s="92"/>
      <c r="C91" s="92"/>
      <c r="D91" s="92"/>
      <c r="E91" s="92"/>
      <c r="F91" s="92"/>
      <c r="G91" s="92"/>
      <c r="H91" s="92"/>
    </row>
    <row r="92" spans="1:8" ht="19.5" customHeight="1">
      <c r="A92" s="93"/>
      <c r="B92" s="92"/>
      <c r="C92" s="92"/>
      <c r="D92" s="92"/>
      <c r="E92" s="92"/>
      <c r="F92" s="92"/>
      <c r="G92" s="92"/>
      <c r="H92" s="92"/>
    </row>
    <row r="93" spans="1:8" ht="19.5" customHeight="1">
      <c r="A93" s="93"/>
      <c r="B93" s="92"/>
      <c r="C93" s="92"/>
      <c r="D93" s="92"/>
      <c r="E93" s="92"/>
      <c r="F93" s="92"/>
      <c r="G93" s="92"/>
      <c r="H93" s="92"/>
    </row>
    <row r="94" spans="1:8" ht="15.75">
      <c r="A94" s="93"/>
      <c r="B94" s="92"/>
      <c r="C94" s="92"/>
      <c r="D94" s="92"/>
      <c r="E94" s="92"/>
      <c r="F94" s="92"/>
      <c r="G94" s="92"/>
      <c r="H94" s="92"/>
    </row>
    <row r="95" spans="1:8" ht="15.75">
      <c r="A95" s="93"/>
      <c r="B95" s="92"/>
      <c r="C95" s="92"/>
      <c r="D95" s="92"/>
      <c r="E95" s="92"/>
      <c r="F95" s="92"/>
      <c r="G95" s="92"/>
      <c r="H95" s="92"/>
    </row>
    <row r="96" spans="1:8" ht="15.75">
      <c r="A96" s="93"/>
      <c r="B96" s="92"/>
      <c r="C96" s="92"/>
      <c r="D96" s="92"/>
      <c r="E96" s="92"/>
      <c r="F96" s="92"/>
      <c r="G96" s="92"/>
      <c r="H96" s="92"/>
    </row>
    <row r="97" spans="1:8" ht="15.75">
      <c r="A97" s="93"/>
      <c r="B97" s="92"/>
      <c r="C97" s="92"/>
      <c r="D97" s="92"/>
      <c r="E97" s="92"/>
      <c r="F97" s="92"/>
      <c r="G97" s="92"/>
      <c r="H97" s="92"/>
    </row>
    <row r="98" spans="1:8" ht="15.75">
      <c r="A98" s="93"/>
      <c r="B98" s="92"/>
      <c r="C98" s="92"/>
      <c r="D98" s="92"/>
      <c r="E98" s="92"/>
      <c r="F98" s="92"/>
      <c r="G98" s="92"/>
      <c r="H98" s="92"/>
    </row>
    <row r="99" spans="1:8" ht="15.75">
      <c r="A99" s="93"/>
      <c r="B99" s="92"/>
      <c r="C99" s="92"/>
      <c r="D99" s="92"/>
      <c r="E99" s="92"/>
      <c r="F99" s="92"/>
      <c r="G99" s="92"/>
      <c r="H99" s="92"/>
    </row>
    <row r="100" spans="1:8" ht="15.75">
      <c r="A100" s="93"/>
      <c r="B100" s="92"/>
      <c r="C100" s="92"/>
      <c r="D100" s="92"/>
      <c r="E100" s="92"/>
      <c r="F100" s="92"/>
      <c r="G100" s="92"/>
      <c r="H100" s="92"/>
    </row>
    <row r="101" spans="1:8" ht="15.75">
      <c r="A101" s="93"/>
      <c r="B101" s="92"/>
      <c r="C101" s="92"/>
      <c r="D101" s="92"/>
      <c r="E101" s="92"/>
      <c r="F101" s="92"/>
      <c r="G101" s="92"/>
      <c r="H101" s="92"/>
    </row>
    <row r="102" spans="1:8" ht="15.75">
      <c r="A102" s="93"/>
      <c r="B102" s="92"/>
      <c r="C102" s="92"/>
      <c r="D102" s="92"/>
      <c r="E102" s="92"/>
      <c r="F102" s="92"/>
      <c r="G102" s="92"/>
      <c r="H102" s="92"/>
    </row>
    <row r="103" spans="1:8" ht="15.75">
      <c r="A103" s="93"/>
      <c r="B103" s="92"/>
      <c r="C103" s="92"/>
      <c r="D103" s="92"/>
      <c r="E103" s="92"/>
      <c r="F103" s="92"/>
      <c r="G103" s="92"/>
      <c r="H103" s="92"/>
    </row>
    <row r="104" spans="1:8" ht="15.75">
      <c r="A104" s="93"/>
      <c r="B104" s="92"/>
      <c r="C104" s="92"/>
      <c r="D104" s="92"/>
      <c r="E104" s="92"/>
      <c r="F104" s="92"/>
      <c r="G104" s="92"/>
      <c r="H104" s="92"/>
    </row>
    <row r="105" spans="1:8" ht="15.75">
      <c r="A105" s="93"/>
      <c r="B105" s="92"/>
      <c r="C105" s="92"/>
      <c r="D105" s="92"/>
      <c r="E105" s="92"/>
      <c r="F105" s="92"/>
      <c r="G105" s="92"/>
      <c r="H105" s="92"/>
    </row>
    <row r="106" spans="1:8" ht="15.75">
      <c r="A106" s="93"/>
      <c r="B106" s="92"/>
      <c r="C106" s="92"/>
      <c r="D106" s="92"/>
      <c r="E106" s="92"/>
      <c r="F106" s="92"/>
      <c r="G106" s="92"/>
      <c r="H106" s="92"/>
    </row>
    <row r="107" spans="1:8" ht="15.75">
      <c r="A107" s="93"/>
      <c r="B107" s="92"/>
      <c r="C107" s="92"/>
      <c r="D107" s="92"/>
      <c r="E107" s="92"/>
      <c r="F107" s="92"/>
      <c r="G107" s="92"/>
      <c r="H107" s="92"/>
    </row>
    <row r="108" spans="1:8" ht="15.75">
      <c r="A108" s="93"/>
      <c r="B108" s="92"/>
      <c r="C108" s="92"/>
      <c r="D108" s="92"/>
      <c r="E108" s="92"/>
      <c r="F108" s="92"/>
      <c r="G108" s="92"/>
      <c r="H108" s="92"/>
    </row>
    <row r="109" spans="1:8" ht="15.75">
      <c r="A109" s="93"/>
      <c r="B109" s="92"/>
      <c r="C109" s="92"/>
      <c r="D109" s="92"/>
      <c r="E109" s="92"/>
      <c r="F109" s="92"/>
      <c r="G109" s="92"/>
      <c r="H109" s="92"/>
    </row>
    <row r="110" spans="1:8" ht="15.75">
      <c r="A110" s="93"/>
      <c r="B110" s="92"/>
      <c r="C110" s="92"/>
      <c r="D110" s="92"/>
      <c r="E110" s="92"/>
      <c r="F110" s="92"/>
      <c r="G110" s="92"/>
      <c r="H110" s="92"/>
    </row>
    <row r="111" spans="1:8" ht="15.75">
      <c r="A111" s="93"/>
      <c r="B111" s="92"/>
      <c r="C111" s="92"/>
      <c r="D111" s="92"/>
      <c r="E111" s="92"/>
      <c r="F111" s="92"/>
      <c r="G111" s="92"/>
      <c r="H111" s="92"/>
    </row>
    <row r="112" spans="1:8" ht="15.75">
      <c r="A112" s="93"/>
      <c r="B112" s="92"/>
      <c r="C112" s="92"/>
      <c r="D112" s="92"/>
      <c r="E112" s="92"/>
      <c r="F112" s="92"/>
      <c r="G112" s="92"/>
      <c r="H112" s="92"/>
    </row>
    <row r="113" spans="1:8" ht="15.75">
      <c r="A113" s="93"/>
      <c r="B113" s="92"/>
      <c r="C113" s="92"/>
      <c r="D113" s="92"/>
      <c r="E113" s="92"/>
      <c r="F113" s="92"/>
      <c r="G113" s="92"/>
      <c r="H113" s="92"/>
    </row>
    <row r="114" spans="1:8" ht="15.75">
      <c r="A114" s="93"/>
      <c r="B114" s="92"/>
      <c r="C114" s="92"/>
      <c r="D114" s="92"/>
      <c r="E114" s="92"/>
      <c r="F114" s="92"/>
      <c r="G114" s="92"/>
      <c r="H114" s="92"/>
    </row>
    <row r="115" spans="1:8" ht="15.75">
      <c r="A115" s="93"/>
      <c r="B115" s="92"/>
      <c r="C115" s="92"/>
      <c r="D115" s="92"/>
      <c r="E115" s="92"/>
      <c r="F115" s="92"/>
      <c r="G115" s="92"/>
      <c r="H115" s="92"/>
    </row>
    <row r="116" spans="1:8" ht="15.75">
      <c r="A116" s="93"/>
      <c r="B116" s="92"/>
      <c r="C116" s="92"/>
      <c r="D116" s="92"/>
      <c r="E116" s="92"/>
      <c r="F116" s="92"/>
      <c r="G116" s="92"/>
      <c r="H116" s="92"/>
    </row>
    <row r="117" spans="1:8" ht="15.75">
      <c r="A117" s="93"/>
      <c r="B117" s="92"/>
      <c r="C117" s="92"/>
      <c r="D117" s="92"/>
      <c r="E117" s="92"/>
      <c r="F117" s="92"/>
      <c r="G117" s="92"/>
      <c r="H117" s="92"/>
    </row>
    <row r="118" spans="1:8" ht="15.75">
      <c r="A118" s="93"/>
      <c r="B118" s="92"/>
      <c r="C118" s="92"/>
      <c r="D118" s="92"/>
      <c r="E118" s="92"/>
      <c r="F118" s="92"/>
      <c r="G118" s="92"/>
      <c r="H118" s="92"/>
    </row>
    <row r="119" spans="1:8" ht="15.75">
      <c r="A119" s="93"/>
      <c r="B119" s="92"/>
      <c r="C119" s="92"/>
      <c r="D119" s="92"/>
      <c r="E119" s="92"/>
      <c r="F119" s="92"/>
      <c r="G119" s="92"/>
      <c r="H119" s="92"/>
    </row>
    <row r="120" spans="1:8" ht="15.75">
      <c r="A120" s="93"/>
      <c r="B120" s="92"/>
      <c r="C120" s="92"/>
      <c r="D120" s="92"/>
      <c r="E120" s="92"/>
      <c r="F120" s="92"/>
      <c r="G120" s="92"/>
      <c r="H120" s="92"/>
    </row>
    <row r="121" spans="1:8" ht="15.75">
      <c r="A121" s="93"/>
      <c r="B121" s="92"/>
      <c r="C121" s="92"/>
      <c r="D121" s="92"/>
      <c r="E121" s="92"/>
      <c r="F121" s="92"/>
      <c r="G121" s="92"/>
      <c r="H121" s="92"/>
    </row>
    <row r="122" spans="1:8" ht="15.75">
      <c r="A122" s="93"/>
      <c r="B122" s="92"/>
      <c r="C122" s="92"/>
      <c r="D122" s="92"/>
      <c r="E122" s="92"/>
      <c r="F122" s="92"/>
      <c r="G122" s="92"/>
      <c r="H122" s="92"/>
    </row>
    <row r="123" spans="1:8" ht="15.75">
      <c r="A123" s="93"/>
      <c r="B123" s="92"/>
      <c r="C123" s="92"/>
      <c r="D123" s="92"/>
      <c r="E123" s="92"/>
      <c r="F123" s="92"/>
      <c r="G123" s="92"/>
      <c r="H123" s="92"/>
    </row>
    <row r="124" spans="1:8" ht="15.75">
      <c r="A124" s="93"/>
      <c r="B124" s="92"/>
      <c r="C124" s="92"/>
      <c r="D124" s="92"/>
      <c r="E124" s="92"/>
      <c r="F124" s="92"/>
      <c r="G124" s="92"/>
      <c r="H124" s="92"/>
    </row>
    <row r="125" spans="1:8" ht="15.75">
      <c r="A125" s="93"/>
      <c r="B125" s="92"/>
      <c r="C125" s="92"/>
      <c r="D125" s="92"/>
      <c r="E125" s="92"/>
      <c r="F125" s="92"/>
      <c r="G125" s="92"/>
      <c r="H125" s="92"/>
    </row>
    <row r="126" spans="1:8" ht="15.75">
      <c r="A126" s="93"/>
      <c r="B126" s="92"/>
      <c r="C126" s="92"/>
      <c r="D126" s="92"/>
      <c r="E126" s="92"/>
      <c r="F126" s="92"/>
      <c r="G126" s="92"/>
      <c r="H126" s="92"/>
    </row>
    <row r="127" spans="1:8" ht="15.75">
      <c r="A127" s="93"/>
      <c r="B127" s="92"/>
      <c r="C127" s="92"/>
      <c r="D127" s="92"/>
      <c r="E127" s="92"/>
      <c r="F127" s="92"/>
      <c r="G127" s="92"/>
      <c r="H127" s="92"/>
    </row>
    <row r="128" spans="1:8" ht="15.75">
      <c r="A128" s="93"/>
      <c r="B128" s="92"/>
      <c r="C128" s="92"/>
      <c r="D128" s="92"/>
      <c r="E128" s="92"/>
      <c r="F128" s="92"/>
      <c r="G128" s="92"/>
      <c r="H128" s="92"/>
    </row>
    <row r="129" spans="1:8" ht="15.75">
      <c r="A129" s="93"/>
      <c r="B129" s="92"/>
      <c r="C129" s="92"/>
      <c r="D129" s="92"/>
      <c r="E129" s="92"/>
      <c r="F129" s="92"/>
      <c r="G129" s="92"/>
      <c r="H129" s="92"/>
    </row>
    <row r="130" spans="1:8" ht="15.75">
      <c r="A130" s="93"/>
      <c r="B130" s="92"/>
      <c r="C130" s="92"/>
      <c r="D130" s="92"/>
      <c r="E130" s="92"/>
      <c r="F130" s="92"/>
      <c r="G130" s="92"/>
      <c r="H130" s="92"/>
    </row>
    <row r="131" spans="1:8" ht="15.75">
      <c r="A131" s="93"/>
      <c r="B131" s="92"/>
      <c r="C131" s="92"/>
      <c r="D131" s="92"/>
      <c r="E131" s="92"/>
      <c r="F131" s="92"/>
      <c r="G131" s="92"/>
      <c r="H131" s="92"/>
    </row>
    <row r="132" spans="1:8" ht="15.75">
      <c r="A132" s="93"/>
      <c r="B132" s="92"/>
      <c r="C132" s="92"/>
      <c r="D132" s="92"/>
      <c r="E132" s="92"/>
      <c r="F132" s="92"/>
      <c r="G132" s="92"/>
      <c r="H132" s="92"/>
    </row>
    <row r="133" spans="1:8" ht="15.75">
      <c r="A133" s="93"/>
      <c r="B133" s="92"/>
      <c r="C133" s="92"/>
      <c r="D133" s="92"/>
      <c r="E133" s="92"/>
      <c r="F133" s="92"/>
      <c r="G133" s="92"/>
      <c r="H133" s="92"/>
    </row>
    <row r="134" spans="1:8" ht="15.75">
      <c r="A134" s="93"/>
      <c r="B134" s="92"/>
      <c r="C134" s="92"/>
      <c r="D134" s="92"/>
      <c r="E134" s="92"/>
      <c r="F134" s="92"/>
      <c r="G134" s="92"/>
      <c r="H134" s="92"/>
    </row>
    <row r="135" spans="1:8" ht="15.75">
      <c r="A135" s="93"/>
      <c r="B135" s="92"/>
      <c r="C135" s="92"/>
      <c r="D135" s="92"/>
      <c r="E135" s="92"/>
      <c r="F135" s="92"/>
      <c r="G135" s="92"/>
      <c r="H135" s="92"/>
    </row>
    <row r="136" spans="1:8" ht="15.75">
      <c r="A136" s="93"/>
      <c r="B136" s="92"/>
      <c r="C136" s="92"/>
      <c r="D136" s="92"/>
      <c r="E136" s="92"/>
      <c r="F136" s="92"/>
      <c r="G136" s="92"/>
      <c r="H136" s="92"/>
    </row>
    <row r="137" spans="1:8" ht="15.75">
      <c r="A137" s="93"/>
      <c r="B137" s="92"/>
      <c r="C137" s="92"/>
      <c r="D137" s="92"/>
      <c r="E137" s="92"/>
      <c r="F137" s="92"/>
      <c r="G137" s="92"/>
      <c r="H137" s="92"/>
    </row>
    <row r="138" spans="1:8" ht="15.75">
      <c r="A138" s="93"/>
      <c r="B138" s="92"/>
      <c r="C138" s="92"/>
      <c r="D138" s="92"/>
      <c r="E138" s="92"/>
      <c r="F138" s="92"/>
      <c r="G138" s="92"/>
      <c r="H138" s="92"/>
    </row>
    <row r="139" spans="1:8" ht="15.75">
      <c r="A139" s="93"/>
      <c r="B139" s="92"/>
      <c r="C139" s="92"/>
      <c r="D139" s="92"/>
      <c r="E139" s="92"/>
      <c r="F139" s="92"/>
      <c r="G139" s="92"/>
      <c r="H139" s="92"/>
    </row>
    <row r="140" spans="1:8" ht="15.75">
      <c r="A140" s="93"/>
      <c r="B140" s="92"/>
      <c r="C140" s="92"/>
      <c r="D140" s="92"/>
      <c r="E140" s="92"/>
      <c r="F140" s="92"/>
      <c r="G140" s="92"/>
      <c r="H140" s="92"/>
    </row>
    <row r="141" spans="1:8" ht="15.75">
      <c r="A141" s="93"/>
      <c r="B141" s="92"/>
      <c r="C141" s="92"/>
      <c r="D141" s="92"/>
      <c r="E141" s="92"/>
      <c r="F141" s="92"/>
      <c r="G141" s="92"/>
      <c r="H141" s="92"/>
    </row>
    <row r="142" spans="1:8" ht="15.75">
      <c r="A142" s="93"/>
      <c r="B142" s="92"/>
      <c r="C142" s="92"/>
      <c r="D142" s="92"/>
      <c r="E142" s="92"/>
      <c r="F142" s="92"/>
      <c r="G142" s="92"/>
      <c r="H142" s="92"/>
    </row>
    <row r="143" spans="1:8" ht="15.75">
      <c r="A143" s="93"/>
      <c r="B143" s="92"/>
      <c r="C143" s="92"/>
      <c r="D143" s="92"/>
      <c r="E143" s="92"/>
      <c r="F143" s="92"/>
      <c r="G143" s="92"/>
      <c r="H143" s="92"/>
    </row>
    <row r="144" spans="1:8" ht="15.75">
      <c r="A144" s="93"/>
      <c r="B144" s="92"/>
      <c r="C144" s="92"/>
      <c r="D144" s="92"/>
      <c r="E144" s="92"/>
      <c r="F144" s="92"/>
      <c r="G144" s="92"/>
      <c r="H144" s="92"/>
    </row>
    <row r="145" spans="1:8" ht="15.75">
      <c r="A145" s="93"/>
      <c r="B145" s="92"/>
      <c r="C145" s="92"/>
      <c r="D145" s="92"/>
      <c r="E145" s="92"/>
      <c r="F145" s="92"/>
      <c r="G145" s="92"/>
      <c r="H145" s="92"/>
    </row>
    <row r="146" spans="1:8" ht="15.75">
      <c r="A146" s="93"/>
      <c r="B146" s="92"/>
      <c r="C146" s="92"/>
      <c r="D146" s="92"/>
      <c r="E146" s="92"/>
      <c r="F146" s="92"/>
      <c r="G146" s="92"/>
      <c r="H146" s="92"/>
    </row>
    <row r="147" spans="1:8" ht="15.75">
      <c r="A147" s="93"/>
      <c r="B147" s="92"/>
      <c r="C147" s="92"/>
      <c r="D147" s="92"/>
      <c r="E147" s="92"/>
      <c r="F147" s="92"/>
      <c r="G147" s="92"/>
      <c r="H147" s="92"/>
    </row>
    <row r="148" spans="1:8" ht="15.75">
      <c r="A148" s="93"/>
      <c r="B148" s="92"/>
      <c r="C148" s="92"/>
      <c r="D148" s="92"/>
      <c r="E148" s="92"/>
      <c r="F148" s="92"/>
      <c r="G148" s="92"/>
      <c r="H148" s="92"/>
    </row>
    <row r="149" spans="1:8" ht="15.75">
      <c r="A149" s="93"/>
      <c r="B149" s="92"/>
      <c r="C149" s="92"/>
      <c r="D149" s="92"/>
      <c r="E149" s="92"/>
      <c r="F149" s="92"/>
      <c r="G149" s="92"/>
      <c r="H149" s="92"/>
    </row>
    <row r="150" spans="1:8" ht="15.75">
      <c r="A150" s="93"/>
      <c r="B150" s="92"/>
      <c r="C150" s="92"/>
      <c r="D150" s="92"/>
      <c r="E150" s="92"/>
      <c r="F150" s="92"/>
      <c r="G150" s="92"/>
      <c r="H150" s="92"/>
    </row>
    <row r="151" spans="1:8" ht="15.75">
      <c r="A151" s="93"/>
      <c r="B151" s="92"/>
      <c r="C151" s="92"/>
      <c r="D151" s="92"/>
      <c r="E151" s="92"/>
      <c r="F151" s="92"/>
      <c r="G151" s="92"/>
      <c r="H151" s="92"/>
    </row>
    <row r="152" spans="1:8" ht="15.75">
      <c r="A152" s="93"/>
      <c r="B152" s="92"/>
      <c r="C152" s="92"/>
      <c r="D152" s="92"/>
      <c r="E152" s="92"/>
      <c r="F152" s="92"/>
      <c r="G152" s="92"/>
      <c r="H152" s="92"/>
    </row>
    <row r="153" spans="1:8" ht="15.75">
      <c r="A153" s="93"/>
      <c r="B153" s="92"/>
      <c r="C153" s="92"/>
      <c r="D153" s="92"/>
      <c r="E153" s="92"/>
      <c r="F153" s="92"/>
      <c r="G153" s="92"/>
      <c r="H153" s="92"/>
    </row>
    <row r="154" spans="1:8" ht="15.75">
      <c r="A154" s="93"/>
      <c r="B154" s="92"/>
      <c r="C154" s="92"/>
      <c r="D154" s="92"/>
      <c r="E154" s="92"/>
      <c r="F154" s="92"/>
      <c r="G154" s="92"/>
      <c r="H154" s="92"/>
    </row>
    <row r="155" spans="1:8" ht="15.75">
      <c r="A155" s="93"/>
      <c r="B155" s="92"/>
      <c r="C155" s="92"/>
      <c r="D155" s="92"/>
      <c r="E155" s="92"/>
      <c r="F155" s="92"/>
      <c r="G155" s="92"/>
      <c r="H155" s="92"/>
    </row>
    <row r="156" spans="1:8" ht="15.75">
      <c r="A156" s="93"/>
      <c r="B156" s="92"/>
      <c r="C156" s="92"/>
      <c r="D156" s="92"/>
      <c r="E156" s="92"/>
      <c r="F156" s="92"/>
      <c r="G156" s="92"/>
      <c r="H156" s="92"/>
    </row>
    <row r="157" spans="1:8" ht="15.75">
      <c r="A157" s="93"/>
      <c r="B157" s="92"/>
      <c r="C157" s="92"/>
      <c r="D157" s="92"/>
      <c r="E157" s="92"/>
      <c r="F157" s="92"/>
      <c r="G157" s="92"/>
      <c r="H157" s="92"/>
    </row>
  </sheetData>
  <sheetProtection/>
  <mergeCells count="10">
    <mergeCell ref="F43:G43"/>
    <mergeCell ref="F44:G44"/>
    <mergeCell ref="A43:A46"/>
    <mergeCell ref="B43:B46"/>
    <mergeCell ref="A1:H1"/>
    <mergeCell ref="A3:A6"/>
    <mergeCell ref="B3:B6"/>
    <mergeCell ref="A41:H41"/>
    <mergeCell ref="F3:G3"/>
    <mergeCell ref="F4:G4"/>
  </mergeCells>
  <printOptions horizontalCentered="1"/>
  <pageMargins left="0.1968503937007874" right="0" top="0.4330708661417323" bottom="0.2362204724409449"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D37"/>
  <sheetViews>
    <sheetView zoomScalePageLayoutView="0" workbookViewId="0" topLeftCell="A1">
      <selection activeCell="I7" sqref="I7"/>
    </sheetView>
  </sheetViews>
  <sheetFormatPr defaultColWidth="9.140625" defaultRowHeight="12.75"/>
  <cols>
    <col min="1" max="1" width="58.140625" style="103" customWidth="1"/>
    <col min="2" max="4" width="12.7109375" style="103" customWidth="1"/>
    <col min="5" max="5" width="4.7109375" style="103" customWidth="1"/>
    <col min="6" max="16384" width="9.140625" style="103" customWidth="1"/>
  </cols>
  <sheetData>
    <row r="1" spans="1:4" ht="37.5" customHeight="1">
      <c r="A1" s="312" t="s">
        <v>275</v>
      </c>
      <c r="B1" s="312"/>
      <c r="C1" s="312"/>
      <c r="D1" s="312"/>
    </row>
    <row r="2" spans="1:4" ht="14.25" customHeight="1" thickBot="1">
      <c r="A2" s="101"/>
      <c r="B2" s="101"/>
      <c r="C2" s="101"/>
      <c r="D2" s="86" t="s">
        <v>22</v>
      </c>
    </row>
    <row r="3" spans="1:4" ht="87" customHeight="1">
      <c r="A3" s="102"/>
      <c r="B3" s="111" t="s">
        <v>276</v>
      </c>
      <c r="C3" s="111" t="s">
        <v>277</v>
      </c>
      <c r="D3" s="111" t="s">
        <v>278</v>
      </c>
    </row>
    <row r="4" spans="1:4" ht="18" customHeight="1">
      <c r="A4" s="285" t="s">
        <v>62</v>
      </c>
      <c r="B4" s="121">
        <v>97.94</v>
      </c>
      <c r="C4" s="121">
        <v>98.47</v>
      </c>
      <c r="D4" s="121">
        <v>97.65</v>
      </c>
    </row>
    <row r="5" spans="1:4" s="104" customFormat="1" ht="18" customHeight="1">
      <c r="A5" s="104" t="s">
        <v>168</v>
      </c>
      <c r="B5" s="122"/>
      <c r="C5" s="122"/>
      <c r="D5" s="122"/>
    </row>
    <row r="6" spans="1:4" ht="18" customHeight="1">
      <c r="A6" s="286" t="s">
        <v>169</v>
      </c>
      <c r="B6" s="113">
        <v>100.39</v>
      </c>
      <c r="C6" s="113">
        <v>90.49</v>
      </c>
      <c r="D6" s="113">
        <v>82.28</v>
      </c>
    </row>
    <row r="7" spans="1:4" ht="18" customHeight="1">
      <c r="A7" s="286" t="s">
        <v>151</v>
      </c>
      <c r="B7" s="113">
        <v>97.77</v>
      </c>
      <c r="C7" s="113">
        <v>98.2</v>
      </c>
      <c r="D7" s="113">
        <v>97.57</v>
      </c>
    </row>
    <row r="8" spans="1:4" ht="30" customHeight="1">
      <c r="A8" s="287" t="s">
        <v>170</v>
      </c>
      <c r="B8" s="112">
        <v>100.08</v>
      </c>
      <c r="C8" s="112">
        <v>105.91</v>
      </c>
      <c r="D8" s="112">
        <v>104.64</v>
      </c>
    </row>
    <row r="9" spans="1:4" ht="18" customHeight="1">
      <c r="A9" s="286" t="s">
        <v>171</v>
      </c>
      <c r="B9" s="113">
        <v>100.29</v>
      </c>
      <c r="C9" s="113">
        <v>97.33</v>
      </c>
      <c r="D9" s="113">
        <v>97.14</v>
      </c>
    </row>
    <row r="10" spans="1:4" s="105" customFormat="1" ht="18" customHeight="1">
      <c r="A10" s="104" t="s">
        <v>172</v>
      </c>
      <c r="B10" s="122"/>
      <c r="C10" s="122"/>
      <c r="D10" s="122"/>
    </row>
    <row r="11" spans="1:4" s="105" customFormat="1" ht="18" customHeight="1">
      <c r="A11" s="287" t="s">
        <v>173</v>
      </c>
      <c r="B11" s="114">
        <v>100</v>
      </c>
      <c r="C11" s="114">
        <v>78.06</v>
      </c>
      <c r="D11" s="114">
        <v>68.14</v>
      </c>
    </row>
    <row r="12" spans="1:4" s="105" customFormat="1" ht="18" customHeight="1">
      <c r="A12" s="287" t="s">
        <v>174</v>
      </c>
      <c r="B12" s="114">
        <v>100.61</v>
      </c>
      <c r="C12" s="114">
        <v>99.4</v>
      </c>
      <c r="D12" s="114">
        <v>93.18</v>
      </c>
    </row>
    <row r="13" spans="1:4" s="105" customFormat="1" ht="18" customHeight="1">
      <c r="A13" s="287" t="s">
        <v>152</v>
      </c>
      <c r="B13" s="114">
        <v>98.87</v>
      </c>
      <c r="C13" s="114">
        <v>102.92</v>
      </c>
      <c r="D13" s="114">
        <v>104.32</v>
      </c>
    </row>
    <row r="14" spans="1:4" s="105" customFormat="1" ht="18" customHeight="1">
      <c r="A14" s="287" t="s">
        <v>153</v>
      </c>
      <c r="B14" s="114">
        <v>99.87</v>
      </c>
      <c r="C14" s="114">
        <v>106.18</v>
      </c>
      <c r="D14" s="114">
        <v>104.69</v>
      </c>
    </row>
    <row r="15" spans="1:4" s="105" customFormat="1" ht="18" customHeight="1">
      <c r="A15" s="287" t="s">
        <v>154</v>
      </c>
      <c r="B15" s="114">
        <v>102.63</v>
      </c>
      <c r="C15" s="114">
        <v>99</v>
      </c>
      <c r="D15" s="114">
        <v>100.98</v>
      </c>
    </row>
    <row r="16" spans="1:4" s="105" customFormat="1" ht="18" customHeight="1">
      <c r="A16" s="287" t="s">
        <v>155</v>
      </c>
      <c r="B16" s="114">
        <v>98.5</v>
      </c>
      <c r="C16" s="114">
        <v>112.48</v>
      </c>
      <c r="D16" s="114">
        <v>113.8</v>
      </c>
    </row>
    <row r="17" spans="1:4" s="105" customFormat="1" ht="18" customHeight="1">
      <c r="A17" s="287" t="s">
        <v>156</v>
      </c>
      <c r="B17" s="114">
        <v>99.1</v>
      </c>
      <c r="C17" s="114">
        <v>115.69</v>
      </c>
      <c r="D17" s="114">
        <v>115.05</v>
      </c>
    </row>
    <row r="18" spans="1:4" s="105" customFormat="1" ht="30" customHeight="1">
      <c r="A18" s="287" t="s">
        <v>340</v>
      </c>
      <c r="B18" s="114">
        <v>98.74</v>
      </c>
      <c r="C18" s="114">
        <v>112.35</v>
      </c>
      <c r="D18" s="114">
        <v>109.55</v>
      </c>
    </row>
    <row r="19" spans="1:4" s="105" customFormat="1" ht="18" customHeight="1">
      <c r="A19" s="287" t="s">
        <v>157</v>
      </c>
      <c r="B19" s="114">
        <v>99.66</v>
      </c>
      <c r="C19" s="114">
        <v>94.79</v>
      </c>
      <c r="D19" s="114">
        <v>89.95</v>
      </c>
    </row>
    <row r="20" spans="1:4" s="105" customFormat="1" ht="18" customHeight="1">
      <c r="A20" s="287" t="s">
        <v>158</v>
      </c>
      <c r="B20" s="114">
        <v>102.94</v>
      </c>
      <c r="C20" s="114">
        <v>111.82</v>
      </c>
      <c r="D20" s="114">
        <v>109.77</v>
      </c>
    </row>
    <row r="21" spans="1:4" s="105" customFormat="1" ht="18" customHeight="1">
      <c r="A21" s="287" t="s">
        <v>159</v>
      </c>
      <c r="B21" s="114">
        <v>101.15</v>
      </c>
      <c r="C21" s="114">
        <v>106.45</v>
      </c>
      <c r="D21" s="114">
        <v>116.14</v>
      </c>
    </row>
    <row r="22" spans="1:4" s="105" customFormat="1" ht="18" customHeight="1">
      <c r="A22" s="287" t="s">
        <v>160</v>
      </c>
      <c r="B22" s="114">
        <v>98.12</v>
      </c>
      <c r="C22" s="114">
        <v>100.68</v>
      </c>
      <c r="D22" s="114">
        <v>102.98</v>
      </c>
    </row>
    <row r="23" spans="1:4" s="105" customFormat="1" ht="18" customHeight="1">
      <c r="A23" s="287" t="s">
        <v>161</v>
      </c>
      <c r="B23" s="114">
        <v>102.08</v>
      </c>
      <c r="C23" s="114">
        <v>61.25</v>
      </c>
      <c r="D23" s="114">
        <v>36.9</v>
      </c>
    </row>
    <row r="24" spans="1:4" s="105" customFormat="1" ht="18" customHeight="1">
      <c r="A24" s="287" t="s">
        <v>162</v>
      </c>
      <c r="B24" s="114">
        <v>100.21</v>
      </c>
      <c r="C24" s="114">
        <v>105.03</v>
      </c>
      <c r="D24" s="114">
        <v>101.43</v>
      </c>
    </row>
    <row r="25" spans="1:4" s="105" customFormat="1" ht="18" customHeight="1">
      <c r="A25" s="287" t="s">
        <v>163</v>
      </c>
      <c r="B25" s="114">
        <v>100</v>
      </c>
      <c r="C25" s="114">
        <v>80.77</v>
      </c>
      <c r="D25" s="114">
        <v>77.78</v>
      </c>
    </row>
    <row r="26" spans="1:4" s="105" customFormat="1" ht="18" customHeight="1">
      <c r="A26" s="287" t="s">
        <v>164</v>
      </c>
      <c r="B26" s="114">
        <v>100.13</v>
      </c>
      <c r="C26" s="114">
        <v>75.81</v>
      </c>
      <c r="D26" s="114">
        <v>86.51</v>
      </c>
    </row>
    <row r="27" spans="1:4" s="105" customFormat="1" ht="18" customHeight="1">
      <c r="A27" s="287" t="s">
        <v>165</v>
      </c>
      <c r="B27" s="114">
        <v>100</v>
      </c>
      <c r="C27" s="114">
        <v>83.33</v>
      </c>
      <c r="D27" s="114">
        <v>80</v>
      </c>
    </row>
    <row r="28" spans="1:4" s="105" customFormat="1" ht="18" customHeight="1">
      <c r="A28" s="287" t="s">
        <v>166</v>
      </c>
      <c r="B28" s="114">
        <v>100</v>
      </c>
      <c r="C28" s="114">
        <v>87.1</v>
      </c>
      <c r="D28" s="114">
        <v>90</v>
      </c>
    </row>
    <row r="29" spans="1:4" s="105" customFormat="1" ht="18" customHeight="1">
      <c r="A29" s="287" t="s">
        <v>175</v>
      </c>
      <c r="B29" s="114">
        <v>100</v>
      </c>
      <c r="C29" s="114">
        <v>75</v>
      </c>
      <c r="D29" s="114">
        <v>70.59</v>
      </c>
    </row>
    <row r="30" spans="1:4" s="105" customFormat="1" ht="18" customHeight="1">
      <c r="A30" s="287" t="s">
        <v>167</v>
      </c>
      <c r="B30" s="114">
        <v>95.25</v>
      </c>
      <c r="C30" s="114">
        <v>84.2</v>
      </c>
      <c r="D30" s="114">
        <v>83.32</v>
      </c>
    </row>
    <row r="31" spans="1:4" s="105" customFormat="1" ht="31.5" customHeight="1">
      <c r="A31" s="287" t="s">
        <v>341</v>
      </c>
      <c r="B31" s="114">
        <v>100.08</v>
      </c>
      <c r="C31" s="114">
        <v>105.91</v>
      </c>
      <c r="D31" s="114">
        <v>104.64</v>
      </c>
    </row>
    <row r="32" spans="1:4" s="105" customFormat="1" ht="18" customHeight="1">
      <c r="A32" s="287" t="s">
        <v>176</v>
      </c>
      <c r="B32" s="114">
        <v>100.84</v>
      </c>
      <c r="C32" s="114">
        <v>98.9</v>
      </c>
      <c r="D32" s="114">
        <v>98.69</v>
      </c>
    </row>
    <row r="33" spans="1:4" s="105" customFormat="1" ht="17.25" customHeight="1">
      <c r="A33" s="287" t="s">
        <v>177</v>
      </c>
      <c r="B33" s="114">
        <v>100</v>
      </c>
      <c r="C33" s="114">
        <v>95.58</v>
      </c>
      <c r="D33" s="114">
        <v>95.42</v>
      </c>
    </row>
    <row r="34" spans="1:4" s="104" customFormat="1" ht="18" customHeight="1">
      <c r="A34" s="104" t="s">
        <v>178</v>
      </c>
      <c r="B34" s="123"/>
      <c r="C34" s="123"/>
      <c r="D34" s="123"/>
    </row>
    <row r="35" spans="1:4" ht="18" customHeight="1">
      <c r="A35" s="286" t="s">
        <v>179</v>
      </c>
      <c r="B35" s="113">
        <v>100.24</v>
      </c>
      <c r="C35" s="113">
        <v>99.9</v>
      </c>
      <c r="D35" s="113">
        <v>99.74</v>
      </c>
    </row>
    <row r="36" spans="1:4" ht="18" customHeight="1">
      <c r="A36" s="286" t="s">
        <v>180</v>
      </c>
      <c r="B36" s="113">
        <v>97.66</v>
      </c>
      <c r="C36" s="113">
        <v>97.01</v>
      </c>
      <c r="D36" s="113">
        <v>95.99</v>
      </c>
    </row>
    <row r="37" spans="1:4" ht="18" customHeight="1">
      <c r="A37" s="286" t="s">
        <v>181</v>
      </c>
      <c r="B37" s="113">
        <v>98.75</v>
      </c>
      <c r="C37" s="113">
        <v>107.57</v>
      </c>
      <c r="D37" s="113">
        <v>107.84</v>
      </c>
    </row>
  </sheetData>
  <sheetProtection/>
  <mergeCells count="1">
    <mergeCell ref="A1:D1"/>
  </mergeCells>
  <printOptions horizontalCentered="1"/>
  <pageMargins left="0.2755905511811024" right="0.4330708661417323" top="0.3937007874015748" bottom="0.1968503937007874" header="0.2362204724409449" footer="0.2755905511811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F24"/>
    </sheetView>
  </sheetViews>
  <sheetFormatPr defaultColWidth="9.140625" defaultRowHeight="12.75"/>
  <cols>
    <col min="1" max="1" width="40.421875" style="3" customWidth="1"/>
    <col min="2" max="2" width="10.8515625" style="3" customWidth="1"/>
    <col min="3" max="4" width="9.7109375" style="3" customWidth="1"/>
    <col min="5" max="5" width="13.140625" style="3" customWidth="1"/>
    <col min="6" max="6" width="13.57421875" style="3" customWidth="1"/>
    <col min="7" max="7" width="9.140625" style="3" customWidth="1"/>
    <col min="8" max="8" width="9.8515625" style="3" hidden="1" customWidth="1"/>
    <col min="9" max="13" width="9.140625" style="3" hidden="1" customWidth="1"/>
    <col min="14" max="16384" width="9.140625" style="3" customWidth="1"/>
  </cols>
  <sheetData>
    <row r="1" spans="1:6" ht="48.75" customHeight="1">
      <c r="A1" s="313" t="s">
        <v>279</v>
      </c>
      <c r="B1" s="313"/>
      <c r="C1" s="313"/>
      <c r="D1" s="313"/>
      <c r="E1" s="313"/>
      <c r="F1" s="313"/>
    </row>
    <row r="2" spans="1:6" ht="21" customHeight="1" thickBot="1">
      <c r="A2" s="21"/>
      <c r="B2" s="21"/>
      <c r="C2" s="21"/>
      <c r="D2" s="22"/>
      <c r="E2" s="27"/>
      <c r="F2" s="116" t="s">
        <v>185</v>
      </c>
    </row>
    <row r="3" spans="1:6" s="31" customFormat="1" ht="19.5" customHeight="1">
      <c r="A3" s="30"/>
      <c r="B3" s="131" t="s">
        <v>3</v>
      </c>
      <c r="C3" s="131" t="s">
        <v>204</v>
      </c>
      <c r="D3" s="131" t="s">
        <v>204</v>
      </c>
      <c r="E3" s="132" t="s">
        <v>197</v>
      </c>
      <c r="F3" s="131" t="s">
        <v>197</v>
      </c>
    </row>
    <row r="4" spans="1:6" s="31" customFormat="1" ht="19.5" customHeight="1">
      <c r="A4" s="30"/>
      <c r="B4" s="133" t="s">
        <v>193</v>
      </c>
      <c r="C4" s="133" t="s">
        <v>196</v>
      </c>
      <c r="D4" s="133" t="s">
        <v>195</v>
      </c>
      <c r="E4" s="133" t="s">
        <v>280</v>
      </c>
      <c r="F4" s="133" t="s">
        <v>280</v>
      </c>
    </row>
    <row r="5" spans="1:6" s="31" customFormat="1" ht="19.5" customHeight="1">
      <c r="A5" s="30"/>
      <c r="B5" s="133" t="s">
        <v>148</v>
      </c>
      <c r="C5" s="133" t="s">
        <v>148</v>
      </c>
      <c r="D5" s="133" t="s">
        <v>148</v>
      </c>
      <c r="E5" s="133" t="s">
        <v>205</v>
      </c>
      <c r="F5" s="133" t="s">
        <v>141</v>
      </c>
    </row>
    <row r="6" spans="1:11" s="31" customFormat="1" ht="19.5" customHeight="1">
      <c r="A6" s="30"/>
      <c r="B6" s="134">
        <v>2023</v>
      </c>
      <c r="C6" s="134">
        <v>2023</v>
      </c>
      <c r="D6" s="134">
        <v>2023</v>
      </c>
      <c r="E6" s="134" t="s">
        <v>281</v>
      </c>
      <c r="F6" s="134" t="s">
        <v>206</v>
      </c>
      <c r="H6" s="254" t="s">
        <v>342</v>
      </c>
      <c r="I6" s="254" t="s">
        <v>343</v>
      </c>
      <c r="J6" s="254" t="s">
        <v>344</v>
      </c>
      <c r="K6" s="254" t="s">
        <v>345</v>
      </c>
    </row>
    <row r="7" spans="1:13" s="34" customFormat="1" ht="30" customHeight="1">
      <c r="A7" s="32" t="s">
        <v>1</v>
      </c>
      <c r="B7" s="33">
        <f>B8+B15+B20</f>
        <v>490608</v>
      </c>
      <c r="C7" s="33">
        <f>C8+C15+C20</f>
        <v>730339</v>
      </c>
      <c r="D7" s="33">
        <f>D8+D15+D20</f>
        <v>1870384</v>
      </c>
      <c r="E7" s="135">
        <v>21</v>
      </c>
      <c r="F7" s="135">
        <v>127.7</v>
      </c>
      <c r="H7" s="33">
        <f>H8+H15+H20</f>
        <v>8916830</v>
      </c>
      <c r="I7" s="33">
        <f>I8+I15+I20</f>
        <v>1464921</v>
      </c>
      <c r="J7" s="291">
        <v>749838</v>
      </c>
      <c r="K7" s="291">
        <v>2214759</v>
      </c>
      <c r="L7" s="135">
        <f aca="true" t="shared" si="0" ref="L7:L17">ROUND(D7/H7*100,1)</f>
        <v>21</v>
      </c>
      <c r="M7" s="135">
        <f aca="true" t="shared" si="1" ref="M7:M24">ROUND(D7/I7*100,1)</f>
        <v>127.7</v>
      </c>
    </row>
    <row r="8" spans="1:13" s="36" customFormat="1" ht="19.5" customHeight="1">
      <c r="A8" s="136" t="s">
        <v>207</v>
      </c>
      <c r="B8" s="137">
        <f>B9+B11+B12+B13+B14</f>
        <v>281818</v>
      </c>
      <c r="C8" s="137">
        <f>C9+C11+C12+C13+C14</f>
        <v>441819</v>
      </c>
      <c r="D8" s="137">
        <f>D9+D11+D12+D13+D14</f>
        <v>1055451</v>
      </c>
      <c r="E8" s="135">
        <v>18.9</v>
      </c>
      <c r="F8" s="135">
        <v>111.1</v>
      </c>
      <c r="H8" s="137">
        <f>H9+H11+H12+H13+H14</f>
        <v>5571115</v>
      </c>
      <c r="I8" s="137">
        <f>I9+I11+I12+I13+I14</f>
        <v>950025</v>
      </c>
      <c r="J8" s="292">
        <v>423324</v>
      </c>
      <c r="K8" s="292">
        <v>1373349</v>
      </c>
      <c r="L8" s="135">
        <f t="shared" si="0"/>
        <v>18.9</v>
      </c>
      <c r="M8" s="135">
        <f t="shared" si="1"/>
        <v>111.1</v>
      </c>
    </row>
    <row r="9" spans="1:13" s="115" customFormat="1" ht="19.5" customHeight="1">
      <c r="A9" s="138" t="s">
        <v>208</v>
      </c>
      <c r="B9" s="140">
        <v>99441</v>
      </c>
      <c r="C9" s="140">
        <v>107881</v>
      </c>
      <c r="D9" s="117">
        <v>374313</v>
      </c>
      <c r="E9" s="139">
        <v>10.8</v>
      </c>
      <c r="F9" s="139">
        <v>104.5</v>
      </c>
      <c r="H9" s="140">
        <v>3474090</v>
      </c>
      <c r="I9" s="140">
        <f aca="true" t="shared" si="2" ref="I9:I14">K9-J9</f>
        <v>358205</v>
      </c>
      <c r="J9" s="293">
        <v>152117</v>
      </c>
      <c r="K9" s="293">
        <v>510322</v>
      </c>
      <c r="L9" s="139">
        <f t="shared" si="0"/>
        <v>10.8</v>
      </c>
      <c r="M9" s="139">
        <f t="shared" si="1"/>
        <v>104.5</v>
      </c>
    </row>
    <row r="10" spans="1:13" s="115" customFormat="1" ht="19.5" customHeight="1">
      <c r="A10" s="141" t="s">
        <v>209</v>
      </c>
      <c r="B10" s="182">
        <v>96333</v>
      </c>
      <c r="C10" s="182">
        <v>84561</v>
      </c>
      <c r="D10" s="183">
        <v>327541</v>
      </c>
      <c r="E10" s="142">
        <v>10.7</v>
      </c>
      <c r="F10" s="142">
        <v>101.5</v>
      </c>
      <c r="H10" s="182">
        <v>3050000</v>
      </c>
      <c r="I10" s="140">
        <f t="shared" si="2"/>
        <v>322665</v>
      </c>
      <c r="J10" s="294">
        <v>137336</v>
      </c>
      <c r="K10" s="294">
        <v>460001</v>
      </c>
      <c r="L10" s="142">
        <f t="shared" si="0"/>
        <v>10.7</v>
      </c>
      <c r="M10" s="142">
        <f t="shared" si="1"/>
        <v>101.5</v>
      </c>
    </row>
    <row r="11" spans="1:13" s="115" customFormat="1" ht="19.5" customHeight="1">
      <c r="A11" s="138" t="s">
        <v>210</v>
      </c>
      <c r="B11" s="140">
        <v>129714</v>
      </c>
      <c r="C11" s="140">
        <v>283007</v>
      </c>
      <c r="D11" s="117">
        <v>502849</v>
      </c>
      <c r="E11" s="139">
        <v>30.1</v>
      </c>
      <c r="F11" s="139">
        <v>159.7</v>
      </c>
      <c r="H11" s="140">
        <v>1672143</v>
      </c>
      <c r="I11" s="140">
        <f t="shared" si="2"/>
        <v>314952</v>
      </c>
      <c r="J11" s="293">
        <v>224336</v>
      </c>
      <c r="K11" s="293">
        <v>539288</v>
      </c>
      <c r="L11" s="139">
        <f t="shared" si="0"/>
        <v>30.1</v>
      </c>
      <c r="M11" s="139">
        <f t="shared" si="1"/>
        <v>159.7</v>
      </c>
    </row>
    <row r="12" spans="1:13" s="115" customFormat="1" ht="19.5" customHeight="1">
      <c r="A12" s="138" t="s">
        <v>211</v>
      </c>
      <c r="B12" s="140">
        <v>12125</v>
      </c>
      <c r="C12" s="140">
        <v>19383</v>
      </c>
      <c r="D12" s="117">
        <v>50817</v>
      </c>
      <c r="E12" s="139">
        <v>29.8</v>
      </c>
      <c r="F12" s="139">
        <v>289.6</v>
      </c>
      <c r="H12" s="140">
        <v>170382</v>
      </c>
      <c r="I12" s="140">
        <f t="shared" si="2"/>
        <v>17550</v>
      </c>
      <c r="J12" s="293">
        <v>0</v>
      </c>
      <c r="K12" s="293">
        <v>17550</v>
      </c>
      <c r="L12" s="139">
        <f t="shared" si="0"/>
        <v>29.8</v>
      </c>
      <c r="M12" s="139">
        <f t="shared" si="1"/>
        <v>289.6</v>
      </c>
    </row>
    <row r="13" spans="1:13" s="115" customFormat="1" ht="19.5" customHeight="1">
      <c r="A13" s="138" t="s">
        <v>212</v>
      </c>
      <c r="B13" s="140">
        <v>9860</v>
      </c>
      <c r="C13" s="140">
        <v>6322</v>
      </c>
      <c r="D13" s="117">
        <v>44847</v>
      </c>
      <c r="E13" s="139">
        <v>37.4</v>
      </c>
      <c r="F13" s="139">
        <v>142.3</v>
      </c>
      <c r="H13" s="140">
        <v>120000</v>
      </c>
      <c r="I13" s="140">
        <f t="shared" si="2"/>
        <v>31511</v>
      </c>
      <c r="J13" s="293">
        <v>12536</v>
      </c>
      <c r="K13" s="293">
        <v>44047</v>
      </c>
      <c r="L13" s="139">
        <f t="shared" si="0"/>
        <v>37.4</v>
      </c>
      <c r="M13" s="139">
        <f t="shared" si="1"/>
        <v>142.3</v>
      </c>
    </row>
    <row r="14" spans="1:13" s="36" customFormat="1" ht="19.5" customHeight="1">
      <c r="A14" s="138" t="s">
        <v>213</v>
      </c>
      <c r="B14" s="140">
        <v>30678</v>
      </c>
      <c r="C14" s="140">
        <v>25226</v>
      </c>
      <c r="D14" s="117">
        <v>82625</v>
      </c>
      <c r="E14" s="139">
        <v>61.4</v>
      </c>
      <c r="F14" s="139">
        <v>36.3</v>
      </c>
      <c r="H14" s="140">
        <v>134500</v>
      </c>
      <c r="I14" s="140">
        <f t="shared" si="2"/>
        <v>227807</v>
      </c>
      <c r="J14" s="293">
        <v>34335</v>
      </c>
      <c r="K14" s="293">
        <v>262142</v>
      </c>
      <c r="L14" s="139">
        <f t="shared" si="0"/>
        <v>61.4</v>
      </c>
      <c r="M14" s="139">
        <f t="shared" si="1"/>
        <v>36.3</v>
      </c>
    </row>
    <row r="15" spans="1:13" s="35" customFormat="1" ht="19.5" customHeight="1">
      <c r="A15" s="136" t="s">
        <v>214</v>
      </c>
      <c r="B15" s="137">
        <f>B16+B18+B19</f>
        <v>172333</v>
      </c>
      <c r="C15" s="137">
        <f>C16+C18+C19</f>
        <v>215910</v>
      </c>
      <c r="D15" s="137">
        <f>D16+D18+D19</f>
        <v>670806</v>
      </c>
      <c r="E15" s="135">
        <v>20</v>
      </c>
      <c r="F15" s="135">
        <v>176.3</v>
      </c>
      <c r="H15" s="137">
        <f>H16+H18+H19</f>
        <v>3345715</v>
      </c>
      <c r="I15" s="137">
        <f>I16+I18+I19</f>
        <v>380394</v>
      </c>
      <c r="J15" s="292">
        <v>221338</v>
      </c>
      <c r="K15" s="292">
        <v>601732</v>
      </c>
      <c r="L15" s="135">
        <f t="shared" si="0"/>
        <v>20</v>
      </c>
      <c r="M15" s="135">
        <f t="shared" si="1"/>
        <v>176.3</v>
      </c>
    </row>
    <row r="16" spans="1:13" s="35" customFormat="1" ht="19.5" customHeight="1">
      <c r="A16" s="138" t="s">
        <v>215</v>
      </c>
      <c r="B16" s="140">
        <v>72334</v>
      </c>
      <c r="C16" s="140">
        <v>75880</v>
      </c>
      <c r="D16" s="117">
        <v>403845</v>
      </c>
      <c r="E16" s="139">
        <v>15.5</v>
      </c>
      <c r="F16" s="139">
        <v>235.9</v>
      </c>
      <c r="H16" s="140">
        <v>2611590</v>
      </c>
      <c r="I16" s="140">
        <f>K16-J16</f>
        <v>171166</v>
      </c>
      <c r="J16" s="293">
        <v>112999</v>
      </c>
      <c r="K16" s="293">
        <v>284165</v>
      </c>
      <c r="L16" s="139">
        <f t="shared" si="0"/>
        <v>15.5</v>
      </c>
      <c r="M16" s="139">
        <f t="shared" si="1"/>
        <v>235.9</v>
      </c>
    </row>
    <row r="17" spans="1:13" s="120" customFormat="1" ht="19.5" customHeight="1">
      <c r="A17" s="143" t="s">
        <v>209</v>
      </c>
      <c r="B17" s="145">
        <v>67321</v>
      </c>
      <c r="C17" s="145">
        <v>70112</v>
      </c>
      <c r="D17" s="146">
        <v>368540</v>
      </c>
      <c r="E17" s="144">
        <v>15</v>
      </c>
      <c r="F17" s="144">
        <v>231.6</v>
      </c>
      <c r="H17" s="145">
        <v>2450000</v>
      </c>
      <c r="I17" s="140">
        <f>K17-J17</f>
        <v>159123</v>
      </c>
      <c r="J17" s="294">
        <v>105001</v>
      </c>
      <c r="K17" s="294">
        <v>264124</v>
      </c>
      <c r="L17" s="144">
        <f t="shared" si="0"/>
        <v>15</v>
      </c>
      <c r="M17" s="144">
        <f t="shared" si="1"/>
        <v>231.6</v>
      </c>
    </row>
    <row r="18" spans="1:13" s="27" customFormat="1" ht="19.5" customHeight="1">
      <c r="A18" s="138" t="s">
        <v>216</v>
      </c>
      <c r="B18" s="140">
        <v>73664</v>
      </c>
      <c r="C18" s="140">
        <v>115774</v>
      </c>
      <c r="D18" s="117">
        <v>202514</v>
      </c>
      <c r="E18" s="184">
        <v>27.6</v>
      </c>
      <c r="F18" s="147">
        <v>168.9</v>
      </c>
      <c r="H18" s="140">
        <v>734125</v>
      </c>
      <c r="I18" s="140">
        <f>K18-J18</f>
        <v>119933</v>
      </c>
      <c r="J18" s="293">
        <v>79334</v>
      </c>
      <c r="K18" s="293">
        <v>199267</v>
      </c>
      <c r="L18" s="147"/>
      <c r="M18" s="147">
        <f t="shared" si="1"/>
        <v>168.9</v>
      </c>
    </row>
    <row r="19" spans="1:13" ht="19.5" customHeight="1">
      <c r="A19" s="138" t="s">
        <v>213</v>
      </c>
      <c r="B19" s="140">
        <v>26335</v>
      </c>
      <c r="C19" s="140">
        <v>24256</v>
      </c>
      <c r="D19" s="117">
        <v>64447</v>
      </c>
      <c r="E19" s="184" t="s">
        <v>74</v>
      </c>
      <c r="F19" s="147">
        <v>72.2</v>
      </c>
      <c r="H19" s="140"/>
      <c r="I19" s="140">
        <f>K19-J19</f>
        <v>89295</v>
      </c>
      <c r="J19" s="293">
        <v>29005</v>
      </c>
      <c r="K19" s="293">
        <v>118300</v>
      </c>
      <c r="L19" s="147"/>
      <c r="M19" s="147">
        <f t="shared" si="1"/>
        <v>72.2</v>
      </c>
    </row>
    <row r="20" spans="1:13" ht="19.5" customHeight="1">
      <c r="A20" s="136" t="s">
        <v>217</v>
      </c>
      <c r="B20" s="137">
        <f>B21+B23+B24</f>
        <v>36457</v>
      </c>
      <c r="C20" s="137">
        <f>C21+C23+C24</f>
        <v>72610</v>
      </c>
      <c r="D20" s="137">
        <f>D21+D23+D24</f>
        <v>144127</v>
      </c>
      <c r="E20" s="184" t="s">
        <v>74</v>
      </c>
      <c r="F20" s="148">
        <v>107.2</v>
      </c>
      <c r="H20" s="137">
        <f>H21+H23+H24</f>
        <v>0</v>
      </c>
      <c r="I20" s="137">
        <f>I21+I23+I24</f>
        <v>134502</v>
      </c>
      <c r="J20" s="292">
        <v>105176</v>
      </c>
      <c r="K20" s="292">
        <v>239678</v>
      </c>
      <c r="L20" s="148"/>
      <c r="M20" s="148">
        <f t="shared" si="1"/>
        <v>107.2</v>
      </c>
    </row>
    <row r="21" spans="1:13" ht="19.5" customHeight="1">
      <c r="A21" s="138" t="s">
        <v>218</v>
      </c>
      <c r="B21" s="140">
        <v>18669</v>
      </c>
      <c r="C21" s="140">
        <v>47356</v>
      </c>
      <c r="D21" s="117">
        <v>79963</v>
      </c>
      <c r="E21" s="184" t="s">
        <v>74</v>
      </c>
      <c r="F21" s="147">
        <v>100.8</v>
      </c>
      <c r="H21" s="140"/>
      <c r="I21" s="140">
        <f>K21-J21</f>
        <v>79353</v>
      </c>
      <c r="J21" s="293">
        <v>42425</v>
      </c>
      <c r="K21" s="293">
        <v>121778</v>
      </c>
      <c r="L21" s="147"/>
      <c r="M21" s="147">
        <f t="shared" si="1"/>
        <v>100.8</v>
      </c>
    </row>
    <row r="22" spans="1:13" s="150" customFormat="1" ht="19.5" customHeight="1">
      <c r="A22" s="143" t="s">
        <v>209</v>
      </c>
      <c r="B22" s="145">
        <v>17666</v>
      </c>
      <c r="C22" s="145">
        <v>25998</v>
      </c>
      <c r="D22" s="146">
        <v>56515</v>
      </c>
      <c r="E22" s="184" t="s">
        <v>74</v>
      </c>
      <c r="F22" s="149">
        <v>103.8</v>
      </c>
      <c r="H22" s="145"/>
      <c r="I22" s="140">
        <f>K22-J22</f>
        <v>54424</v>
      </c>
      <c r="J22" s="294">
        <v>37462</v>
      </c>
      <c r="K22" s="294">
        <v>91886</v>
      </c>
      <c r="L22" s="149"/>
      <c r="M22" s="149">
        <f t="shared" si="1"/>
        <v>103.8</v>
      </c>
    </row>
    <row r="23" spans="1:13" ht="19.5" customHeight="1">
      <c r="A23" s="138" t="s">
        <v>219</v>
      </c>
      <c r="B23" s="140">
        <v>9877</v>
      </c>
      <c r="C23" s="140">
        <v>20113</v>
      </c>
      <c r="D23" s="117">
        <v>41561</v>
      </c>
      <c r="E23" s="184" t="s">
        <v>74</v>
      </c>
      <c r="F23" s="147">
        <v>142.5</v>
      </c>
      <c r="H23" s="140"/>
      <c r="I23" s="140">
        <f>K23-J23</f>
        <v>29171</v>
      </c>
      <c r="J23" s="293">
        <v>55325</v>
      </c>
      <c r="K23" s="293">
        <v>84496</v>
      </c>
      <c r="L23" s="147"/>
      <c r="M23" s="147">
        <f t="shared" si="1"/>
        <v>142.5</v>
      </c>
    </row>
    <row r="24" spans="1:13" ht="19.5" customHeight="1">
      <c r="A24" s="138" t="s">
        <v>213</v>
      </c>
      <c r="B24" s="140">
        <v>7911</v>
      </c>
      <c r="C24" s="140">
        <v>5141</v>
      </c>
      <c r="D24" s="140">
        <v>22603</v>
      </c>
      <c r="E24" s="184" t="s">
        <v>74</v>
      </c>
      <c r="F24" s="147">
        <v>87</v>
      </c>
      <c r="H24" s="140"/>
      <c r="I24" s="140">
        <f>K24-J24</f>
        <v>25978</v>
      </c>
      <c r="J24" s="293">
        <v>7426</v>
      </c>
      <c r="K24" s="293">
        <v>33404</v>
      </c>
      <c r="L24" s="147"/>
      <c r="M24" s="147">
        <f t="shared" si="1"/>
        <v>87</v>
      </c>
    </row>
  </sheetData>
  <sheetProtection/>
  <mergeCells count="1">
    <mergeCell ref="A1:F1"/>
  </mergeCells>
  <printOptions horizontalCentered="1"/>
  <pageMargins left="0.5118110236220472" right="0.11811023622047245"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7"/>
  <sheetViews>
    <sheetView zoomScalePageLayoutView="0" workbookViewId="0" topLeftCell="A1">
      <selection activeCell="H8" sqref="H8"/>
    </sheetView>
  </sheetViews>
  <sheetFormatPr defaultColWidth="9.140625" defaultRowHeight="12.75"/>
  <cols>
    <col min="1" max="1" width="41.00390625" style="3" customWidth="1"/>
    <col min="2" max="2" width="15.28125" style="3" customWidth="1"/>
    <col min="3" max="4" width="16.00390625" style="3" customWidth="1"/>
    <col min="5" max="5" width="5.57421875" style="3" customWidth="1"/>
    <col min="6" max="16384" width="9.140625" style="3" customWidth="1"/>
  </cols>
  <sheetData>
    <row r="1" spans="1:4" ht="43.5" customHeight="1">
      <c r="A1" s="314" t="s">
        <v>240</v>
      </c>
      <c r="B1" s="314"/>
      <c r="C1" s="314"/>
      <c r="D1" s="314"/>
    </row>
    <row r="2" spans="1:4" ht="20.25" customHeight="1" thickBot="1">
      <c r="A2" s="80"/>
      <c r="B2" s="79"/>
      <c r="C2" s="79"/>
      <c r="D2" s="78" t="s">
        <v>186</v>
      </c>
    </row>
    <row r="3" spans="1:4" ht="57" customHeight="1">
      <c r="A3" s="315"/>
      <c r="B3" s="316" t="s">
        <v>282</v>
      </c>
      <c r="C3" s="318" t="s">
        <v>283</v>
      </c>
      <c r="D3" s="318"/>
    </row>
    <row r="4" spans="1:4" ht="45" customHeight="1">
      <c r="A4" s="315"/>
      <c r="B4" s="317"/>
      <c r="C4" s="82" t="s">
        <v>284</v>
      </c>
      <c r="D4" s="82" t="s">
        <v>252</v>
      </c>
    </row>
    <row r="5" spans="1:4" ht="22.5" customHeight="1">
      <c r="A5" s="81" t="s">
        <v>137</v>
      </c>
      <c r="B5" s="175">
        <v>96950</v>
      </c>
      <c r="C5" s="186">
        <v>106.7</v>
      </c>
      <c r="D5" s="186">
        <v>112.8</v>
      </c>
    </row>
    <row r="6" spans="1:4" ht="22.5" customHeight="1">
      <c r="A6" s="81" t="s">
        <v>138</v>
      </c>
      <c r="B6" s="172">
        <v>98400</v>
      </c>
      <c r="C6" s="185">
        <v>102.5</v>
      </c>
      <c r="D6" s="185">
        <v>103.1</v>
      </c>
    </row>
    <row r="7" spans="1:4" ht="22.5" customHeight="1">
      <c r="A7" s="81" t="s">
        <v>182</v>
      </c>
      <c r="B7" s="173">
        <v>0.55</v>
      </c>
      <c r="C7" s="173" t="s">
        <v>74</v>
      </c>
      <c r="D7" s="174" t="s">
        <v>74</v>
      </c>
    </row>
    <row r="8" ht="19.5" customHeight="1"/>
  </sheetData>
  <sheetProtection/>
  <mergeCells count="4">
    <mergeCell ref="A1:D1"/>
    <mergeCell ref="A3:A4"/>
    <mergeCell ref="B3:B4"/>
    <mergeCell ref="C3:D3"/>
  </mergeCells>
  <printOptions horizontalCentered="1"/>
  <pageMargins left="0.893700787" right="0.5" top="0.511811023622047" bottom="0.511811023622047" header="0.511811023622047" footer="0.511811023622047"/>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tabSelected="1" zoomScalePageLayoutView="0" workbookViewId="0" topLeftCell="A1">
      <selection activeCell="A10" sqref="A10"/>
    </sheetView>
  </sheetViews>
  <sheetFormatPr defaultColWidth="9.140625" defaultRowHeight="12.75"/>
  <cols>
    <col min="1" max="1" width="31.8515625" style="46" customWidth="1"/>
    <col min="2" max="3" width="10.7109375" style="46" bestFit="1" customWidth="1"/>
    <col min="4" max="4" width="11.7109375" style="46" bestFit="1" customWidth="1"/>
    <col min="5" max="5" width="7.57421875" style="46" customWidth="1"/>
    <col min="6" max="6" width="0.85546875" style="46" customWidth="1"/>
    <col min="7" max="8" width="7.140625" style="46" customWidth="1"/>
    <col min="9" max="9" width="8.140625" style="46" customWidth="1"/>
    <col min="10" max="10" width="9.140625" style="46" customWidth="1"/>
    <col min="11" max="11" width="12.00390625" style="46" bestFit="1" customWidth="1"/>
    <col min="12" max="16" width="9.140625" style="46" customWidth="1"/>
    <col min="17" max="17" width="12.8515625" style="46" bestFit="1" customWidth="1"/>
    <col min="18" max="18" width="10.28125" style="46" bestFit="1" customWidth="1"/>
    <col min="19" max="16384" width="9.140625" style="46" customWidth="1"/>
  </cols>
  <sheetData>
    <row r="1" spans="1:9" ht="45.75" customHeight="1">
      <c r="A1" s="312" t="s">
        <v>285</v>
      </c>
      <c r="B1" s="312"/>
      <c r="C1" s="312"/>
      <c r="D1" s="312"/>
      <c r="E1" s="312"/>
      <c r="F1" s="312"/>
      <c r="G1" s="312"/>
      <c r="H1" s="312"/>
      <c r="I1" s="312"/>
    </row>
    <row r="2" spans="1:9" ht="25.5" customHeight="1" thickBot="1">
      <c r="A2" s="37"/>
      <c r="B2" s="37"/>
      <c r="C2" s="37"/>
      <c r="D2" s="37"/>
      <c r="E2" s="37"/>
      <c r="F2" s="37"/>
      <c r="G2" s="37"/>
      <c r="H2" s="38"/>
      <c r="I2" s="23" t="s">
        <v>187</v>
      </c>
    </row>
    <row r="3" spans="1:9" ht="79.5" customHeight="1">
      <c r="A3" s="187"/>
      <c r="B3" s="321" t="s">
        <v>286</v>
      </c>
      <c r="C3" s="321" t="s">
        <v>287</v>
      </c>
      <c r="D3" s="321" t="s">
        <v>288</v>
      </c>
      <c r="E3" s="323"/>
      <c r="F3" s="188"/>
      <c r="G3" s="324" t="s">
        <v>289</v>
      </c>
      <c r="H3" s="324"/>
      <c r="I3" s="319" t="s">
        <v>290</v>
      </c>
    </row>
    <row r="4" spans="1:9" ht="79.5" customHeight="1">
      <c r="A4" s="187"/>
      <c r="B4" s="322"/>
      <c r="C4" s="322"/>
      <c r="D4" s="29" t="s">
        <v>64</v>
      </c>
      <c r="E4" s="29" t="s">
        <v>63</v>
      </c>
      <c r="F4" s="28"/>
      <c r="G4" s="29" t="s">
        <v>71</v>
      </c>
      <c r="H4" s="29" t="s">
        <v>72</v>
      </c>
      <c r="I4" s="320"/>
    </row>
    <row r="5" spans="1:10" s="41" customFormat="1" ht="33" customHeight="1">
      <c r="A5" s="41" t="s">
        <v>1</v>
      </c>
      <c r="B5" s="189">
        <f>ROUND((B7+B8+B9+B10),1)</f>
        <v>8042009.8</v>
      </c>
      <c r="C5" s="189">
        <f>ROUND((C7+C8+C9+C10),1)</f>
        <v>8349507.2</v>
      </c>
      <c r="D5" s="189">
        <f>ROUND((D7+D8+D9+D10),1)</f>
        <v>33150416.4</v>
      </c>
      <c r="E5" s="189">
        <f>E7+E8+E10+E9</f>
        <v>99.99999999999999</v>
      </c>
      <c r="F5" s="189"/>
      <c r="G5" s="39">
        <f>ROUND(C5/B5*100,1)</f>
        <v>103.8</v>
      </c>
      <c r="H5" s="39">
        <v>120.5</v>
      </c>
      <c r="I5" s="39">
        <v>115.1</v>
      </c>
      <c r="J5" s="40"/>
    </row>
    <row r="6" spans="1:10" s="41" customFormat="1" ht="24.75" customHeight="1">
      <c r="A6" s="9" t="s">
        <v>16</v>
      </c>
      <c r="B6" s="189"/>
      <c r="C6" s="189"/>
      <c r="D6" s="189"/>
      <c r="E6" s="190"/>
      <c r="F6" s="190"/>
      <c r="G6" s="42"/>
      <c r="H6" s="48"/>
      <c r="I6" s="48"/>
      <c r="J6" s="45"/>
    </row>
    <row r="7" spans="1:10" s="49" customFormat="1" ht="24.75" customHeight="1">
      <c r="A7" s="191" t="s">
        <v>20</v>
      </c>
      <c r="B7" s="190">
        <f>'8. Tổng mức bl'!B7</f>
        <v>6505030.800000001</v>
      </c>
      <c r="C7" s="190">
        <f>'8. Tổng mức bl'!C7</f>
        <v>6645587.199999999</v>
      </c>
      <c r="D7" s="190">
        <f>'8. Tổng mức bl'!D7</f>
        <v>27006963.400000002</v>
      </c>
      <c r="E7" s="190">
        <f>ROUND(D7/$D$5*100,1)</f>
        <v>81.5</v>
      </c>
      <c r="F7" s="190"/>
      <c r="G7" s="42">
        <f>ROUND(C7/B7*100,1)</f>
        <v>102.2</v>
      </c>
      <c r="H7" s="43">
        <f>'8. Tổng mức bl'!E7</f>
        <v>116.9</v>
      </c>
      <c r="I7" s="43">
        <f>'8. Tổng mức bl'!F7</f>
        <v>114.7</v>
      </c>
      <c r="J7" s="45"/>
    </row>
    <row r="8" spans="1:10" ht="24.75" customHeight="1">
      <c r="A8" s="191" t="s">
        <v>60</v>
      </c>
      <c r="B8" s="190">
        <f>'9. Luu tru an uong'!B7</f>
        <v>1002135</v>
      </c>
      <c r="C8" s="190">
        <f>'9. Luu tru an uong'!C7</f>
        <v>1134753</v>
      </c>
      <c r="D8" s="190">
        <f>'9. Luu tru an uong'!D7</f>
        <v>4016023</v>
      </c>
      <c r="E8" s="190">
        <f>ROUND(D8/$D$5*100,1)</f>
        <v>12.1</v>
      </c>
      <c r="F8" s="190"/>
      <c r="G8" s="42">
        <f>ROUND(C8/B8*100,1)</f>
        <v>113.2</v>
      </c>
      <c r="H8" s="43">
        <f>'9. Luu tru an uong'!E7</f>
        <v>148.5</v>
      </c>
      <c r="I8" s="43">
        <f>'9. Luu tru an uong'!F7</f>
        <v>121.5</v>
      </c>
      <c r="J8" s="45"/>
    </row>
    <row r="9" spans="1:10" ht="24.75" customHeight="1">
      <c r="A9" s="191" t="s">
        <v>73</v>
      </c>
      <c r="B9" s="190">
        <f>'9. Luu tru an uong'!B10</f>
        <v>9524</v>
      </c>
      <c r="C9" s="190">
        <f>'9. Luu tru an uong'!C10</f>
        <v>12708</v>
      </c>
      <c r="D9" s="190">
        <f>'9. Luu tru an uong'!D10</f>
        <v>33350</v>
      </c>
      <c r="E9" s="190">
        <f>ROUND(D9/$D$5*100,1)</f>
        <v>0.1</v>
      </c>
      <c r="F9" s="190"/>
      <c r="G9" s="42">
        <f>ROUND(C9/B9*100,1)</f>
        <v>133.4</v>
      </c>
      <c r="H9" s="43">
        <f>'9. Luu tru an uong'!E10</f>
        <v>135.3</v>
      </c>
      <c r="I9" s="43">
        <f>'9. Luu tru an uong'!F10</f>
        <v>128.5</v>
      </c>
      <c r="J9" s="45"/>
    </row>
    <row r="10" spans="1:10" ht="24.75" customHeight="1">
      <c r="A10" s="191" t="s">
        <v>21</v>
      </c>
      <c r="B10" s="190">
        <f>'9. Luu tru an uong'!B11</f>
        <v>525320</v>
      </c>
      <c r="C10" s="50">
        <f>'9. Luu tru an uong'!C11</f>
        <v>556459</v>
      </c>
      <c r="D10" s="50">
        <f>'9. Luu tru an uong'!D11</f>
        <v>2094080</v>
      </c>
      <c r="E10" s="190">
        <f>ROUND(D10/$D$5*100,1)</f>
        <v>6.3</v>
      </c>
      <c r="F10" s="190"/>
      <c r="G10" s="42">
        <f>ROUND(C10/B10*100,1)</f>
        <v>105.9</v>
      </c>
      <c r="H10" s="43">
        <f>'9. Luu tru an uong'!E11</f>
        <v>119.4</v>
      </c>
      <c r="I10" s="43">
        <f>'9. Luu tru an uong'!F11</f>
        <v>109.2</v>
      </c>
      <c r="J10" s="45"/>
    </row>
    <row r="11" spans="1:10" ht="19.5" customHeight="1">
      <c r="A11" s="191"/>
      <c r="B11" s="50"/>
      <c r="C11" s="190"/>
      <c r="D11" s="190"/>
      <c r="E11" s="190"/>
      <c r="F11" s="190"/>
      <c r="G11" s="42"/>
      <c r="H11" s="43"/>
      <c r="I11" s="43"/>
      <c r="J11" s="45"/>
    </row>
    <row r="12" spans="1:9" s="41" customFormat="1" ht="19.5" customHeight="1">
      <c r="A12" s="192"/>
      <c r="B12" s="50"/>
      <c r="C12" s="190"/>
      <c r="D12" s="190"/>
      <c r="E12" s="190"/>
      <c r="F12" s="47"/>
      <c r="G12" s="44"/>
      <c r="H12" s="44"/>
      <c r="I12" s="44"/>
    </row>
    <row r="13" s="193" customFormat="1" ht="21" customHeight="1"/>
    <row r="14" spans="1:9" s="51" customFormat="1" ht="19.5" customHeight="1">
      <c r="A14" s="192"/>
      <c r="B14" s="50"/>
      <c r="C14" s="190"/>
      <c r="D14" s="190"/>
      <c r="E14" s="190"/>
      <c r="F14" s="47"/>
      <c r="G14" s="44"/>
      <c r="H14" s="44"/>
      <c r="I14" s="44"/>
    </row>
    <row r="15" spans="1:9" s="51" customFormat="1" ht="19.5" customHeight="1">
      <c r="A15" s="192"/>
      <c r="B15" s="50"/>
      <c r="C15" s="190"/>
      <c r="D15" s="190"/>
      <c r="E15" s="190"/>
      <c r="F15" s="47"/>
      <c r="G15" s="44"/>
      <c r="H15" s="44"/>
      <c r="I15" s="44"/>
    </row>
    <row r="16" spans="1:9" s="51" customFormat="1" ht="19.5" customHeight="1">
      <c r="A16" s="192"/>
      <c r="B16" s="50"/>
      <c r="C16" s="190"/>
      <c r="D16" s="190"/>
      <c r="E16" s="190"/>
      <c r="F16" s="47"/>
      <c r="G16" s="44"/>
      <c r="H16" s="44"/>
      <c r="I16" s="44"/>
    </row>
    <row r="17" spans="1:9" s="51" customFormat="1" ht="19.5" customHeight="1">
      <c r="A17" s="192"/>
      <c r="B17" s="50"/>
      <c r="C17" s="190"/>
      <c r="D17" s="190"/>
      <c r="E17" s="190"/>
      <c r="F17" s="47"/>
      <c r="G17" s="44"/>
      <c r="H17" s="44"/>
      <c r="I17" s="44"/>
    </row>
    <row r="18" spans="1:9" ht="19.5" customHeight="1">
      <c r="A18" s="192"/>
      <c r="B18" s="50"/>
      <c r="C18" s="190"/>
      <c r="D18" s="190"/>
      <c r="E18" s="190"/>
      <c r="F18" s="47"/>
      <c r="G18" s="44"/>
      <c r="H18" s="44"/>
      <c r="I18" s="44"/>
    </row>
  </sheetData>
  <sheetProtection/>
  <mergeCells count="6">
    <mergeCell ref="I3:I4"/>
    <mergeCell ref="A1:I1"/>
    <mergeCell ref="B3:B4"/>
    <mergeCell ref="C3:C4"/>
    <mergeCell ref="D3:E3"/>
    <mergeCell ref="G3:H3"/>
  </mergeCells>
  <printOptions horizontalCentered="1"/>
  <pageMargins left="0.75" right="0.3" top="0.5" bottom="0.5"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F20"/>
    </sheetView>
  </sheetViews>
  <sheetFormatPr defaultColWidth="9.140625" defaultRowHeight="12.75"/>
  <cols>
    <col min="1" max="1" width="41.57421875" style="8" customWidth="1"/>
    <col min="2" max="2" width="10.7109375" style="8" bestFit="1" customWidth="1"/>
    <col min="3" max="4" width="11.7109375" style="8" bestFit="1" customWidth="1"/>
    <col min="5" max="5" width="14.140625" style="8" bestFit="1" customWidth="1"/>
    <col min="6" max="6" width="14.57421875" style="8" customWidth="1"/>
    <col min="7" max="16384" width="9.140625" style="8" customWidth="1"/>
  </cols>
  <sheetData>
    <row r="1" spans="1:6" ht="39.75" customHeight="1">
      <c r="A1" s="325" t="s">
        <v>291</v>
      </c>
      <c r="B1" s="325"/>
      <c r="C1" s="325"/>
      <c r="D1" s="325"/>
      <c r="E1" s="325"/>
      <c r="F1" s="325"/>
    </row>
    <row r="2" spans="1:6" ht="21" customHeight="1" thickBot="1">
      <c r="A2" s="37"/>
      <c r="B2" s="37"/>
      <c r="C2" s="37"/>
      <c r="D2" s="37"/>
      <c r="E2" s="37"/>
      <c r="F2" s="23" t="s">
        <v>185</v>
      </c>
    </row>
    <row r="3" spans="1:6" ht="22.5" customHeight="1">
      <c r="A3" s="187"/>
      <c r="B3" s="151" t="s">
        <v>245</v>
      </c>
      <c r="C3" s="151" t="s">
        <v>246</v>
      </c>
      <c r="D3" s="151" t="s">
        <v>248</v>
      </c>
      <c r="E3" s="194" t="s">
        <v>243</v>
      </c>
      <c r="F3" s="194" t="s">
        <v>195</v>
      </c>
    </row>
    <row r="4" spans="1:6" ht="22.5" customHeight="1">
      <c r="A4" s="187"/>
      <c r="B4" s="195" t="s">
        <v>244</v>
      </c>
      <c r="C4" s="195" t="s">
        <v>247</v>
      </c>
      <c r="D4" s="195" t="s">
        <v>247</v>
      </c>
      <c r="E4" s="196" t="s">
        <v>269</v>
      </c>
      <c r="F4" s="196" t="s">
        <v>269</v>
      </c>
    </row>
    <row r="5" spans="1:6" ht="22.5" customHeight="1">
      <c r="A5" s="187"/>
      <c r="B5" s="195" t="s">
        <v>193</v>
      </c>
      <c r="C5" s="195" t="s">
        <v>196</v>
      </c>
      <c r="D5" s="195" t="s">
        <v>195</v>
      </c>
      <c r="E5" s="196" t="s">
        <v>143</v>
      </c>
      <c r="F5" s="196" t="s">
        <v>143</v>
      </c>
    </row>
    <row r="6" spans="1:6" ht="22.5" customHeight="1">
      <c r="A6" s="187"/>
      <c r="B6" s="152" t="s">
        <v>269</v>
      </c>
      <c r="C6" s="152" t="s">
        <v>269</v>
      </c>
      <c r="D6" s="152" t="s">
        <v>269</v>
      </c>
      <c r="E6" s="197" t="s">
        <v>206</v>
      </c>
      <c r="F6" s="197" t="s">
        <v>206</v>
      </c>
    </row>
    <row r="7" spans="1:6" s="9" customFormat="1" ht="30" customHeight="1">
      <c r="A7" s="9" t="s">
        <v>1</v>
      </c>
      <c r="B7" s="290">
        <f>SUM(B9:B20)</f>
        <v>6505030.800000001</v>
      </c>
      <c r="C7" s="290">
        <f>SUM(C9:C20)</f>
        <v>6645587.199999999</v>
      </c>
      <c r="D7" s="290">
        <f>SUM(D9:D20)</f>
        <v>27006963.400000002</v>
      </c>
      <c r="E7" s="176">
        <v>116.9</v>
      </c>
      <c r="F7" s="177">
        <v>114.7</v>
      </c>
    </row>
    <row r="8" spans="1:6" s="9" customFormat="1" ht="20.25" customHeight="1">
      <c r="A8" s="9" t="s">
        <v>75</v>
      </c>
      <c r="B8" s="206"/>
      <c r="C8" s="206"/>
      <c r="D8" s="203"/>
      <c r="E8" s="178"/>
      <c r="F8" s="179"/>
    </row>
    <row r="9" spans="1:6" s="53" customFormat="1" ht="21" customHeight="1">
      <c r="A9" s="191" t="s">
        <v>76</v>
      </c>
      <c r="B9" s="202">
        <v>3006586.6</v>
      </c>
      <c r="C9" s="203">
        <v>3039628.1</v>
      </c>
      <c r="D9" s="203">
        <v>12724811.5</v>
      </c>
      <c r="E9" s="179">
        <v>112</v>
      </c>
      <c r="F9" s="180">
        <v>112.3</v>
      </c>
    </row>
    <row r="10" spans="1:6" ht="21" customHeight="1">
      <c r="A10" s="191" t="s">
        <v>77</v>
      </c>
      <c r="B10" s="202">
        <v>284990.7</v>
      </c>
      <c r="C10" s="203">
        <v>293987.7</v>
      </c>
      <c r="D10" s="203">
        <v>1268052.1</v>
      </c>
      <c r="E10" s="179">
        <v>99.1</v>
      </c>
      <c r="F10" s="180">
        <v>102.5</v>
      </c>
    </row>
    <row r="11" spans="1:6" ht="21" customHeight="1">
      <c r="A11" s="191" t="s">
        <v>78</v>
      </c>
      <c r="B11" s="202">
        <v>675320.3</v>
      </c>
      <c r="C11" s="203">
        <v>683120.5</v>
      </c>
      <c r="D11" s="203">
        <v>2908113.4</v>
      </c>
      <c r="E11" s="179">
        <v>100.6</v>
      </c>
      <c r="F11" s="180">
        <v>103.7</v>
      </c>
    </row>
    <row r="12" spans="1:6" ht="21" customHeight="1">
      <c r="A12" s="191" t="s">
        <v>79</v>
      </c>
      <c r="B12" s="202">
        <v>56469.9</v>
      </c>
      <c r="C12" s="203">
        <v>57510.7</v>
      </c>
      <c r="D12" s="203">
        <v>241054.3</v>
      </c>
      <c r="E12" s="179">
        <v>96.9</v>
      </c>
      <c r="F12" s="180">
        <v>100.5</v>
      </c>
    </row>
    <row r="13" spans="1:6" s="9" customFormat="1" ht="21" customHeight="1">
      <c r="A13" s="191" t="s">
        <v>80</v>
      </c>
      <c r="B13" s="202">
        <v>498011</v>
      </c>
      <c r="C13" s="203">
        <v>518927.5</v>
      </c>
      <c r="D13" s="289">
        <v>2039501.8</v>
      </c>
      <c r="E13" s="179">
        <v>132.6</v>
      </c>
      <c r="F13" s="180">
        <v>128.3</v>
      </c>
    </row>
    <row r="14" spans="1:6" s="54" customFormat="1" ht="21" customHeight="1">
      <c r="A14" s="191" t="s">
        <v>81</v>
      </c>
      <c r="B14" s="202">
        <v>22125.5</v>
      </c>
      <c r="C14" s="203">
        <v>22332.8</v>
      </c>
      <c r="D14" s="203">
        <v>95006.1</v>
      </c>
      <c r="E14" s="179">
        <v>114.6</v>
      </c>
      <c r="F14" s="180">
        <v>122.2</v>
      </c>
    </row>
    <row r="15" spans="1:6" s="54" customFormat="1" ht="21" customHeight="1">
      <c r="A15" s="191" t="s">
        <v>82</v>
      </c>
      <c r="B15" s="202">
        <v>161377.2</v>
      </c>
      <c r="C15" s="203">
        <v>158572</v>
      </c>
      <c r="D15" s="203">
        <v>700087.8</v>
      </c>
      <c r="E15" s="179">
        <v>92.7</v>
      </c>
      <c r="F15" s="180">
        <v>97.4</v>
      </c>
    </row>
    <row r="16" spans="1:6" s="54" customFormat="1" ht="21" customHeight="1">
      <c r="A16" s="191" t="s">
        <v>83</v>
      </c>
      <c r="B16" s="202">
        <v>1117854.8</v>
      </c>
      <c r="C16" s="203">
        <v>1178495.2</v>
      </c>
      <c r="D16" s="203">
        <v>4326988.9</v>
      </c>
      <c r="E16" s="179">
        <v>152.8</v>
      </c>
      <c r="F16" s="180">
        <v>137.1</v>
      </c>
    </row>
    <row r="17" spans="1:6" s="54" customFormat="1" ht="21" customHeight="1">
      <c r="A17" s="191" t="s">
        <v>84</v>
      </c>
      <c r="B17" s="202">
        <v>229904.8</v>
      </c>
      <c r="C17" s="203">
        <v>226956.8</v>
      </c>
      <c r="D17" s="203">
        <v>813525.9</v>
      </c>
      <c r="E17" s="179">
        <v>143.9</v>
      </c>
      <c r="F17" s="180">
        <v>133</v>
      </c>
    </row>
    <row r="18" spans="1:6" s="54" customFormat="1" ht="21" customHeight="1">
      <c r="A18" s="191" t="s">
        <v>85</v>
      </c>
      <c r="B18" s="202">
        <v>95973.2</v>
      </c>
      <c r="C18" s="203">
        <v>101052.7</v>
      </c>
      <c r="D18" s="203">
        <v>451489.4</v>
      </c>
      <c r="E18" s="179">
        <v>88.6</v>
      </c>
      <c r="F18" s="180">
        <v>93.2</v>
      </c>
    </row>
    <row r="19" spans="1:6" s="54" customFormat="1" ht="21" customHeight="1">
      <c r="A19" s="191" t="s">
        <v>86</v>
      </c>
      <c r="B19" s="202">
        <v>238079.9</v>
      </c>
      <c r="C19" s="203">
        <v>242553.1</v>
      </c>
      <c r="D19" s="203">
        <v>980803</v>
      </c>
      <c r="E19" s="179">
        <v>109.8</v>
      </c>
      <c r="F19" s="180">
        <v>107.6</v>
      </c>
    </row>
    <row r="20" spans="1:6" ht="29.25" customHeight="1">
      <c r="A20" s="301" t="s">
        <v>349</v>
      </c>
      <c r="B20" s="202">
        <v>118336.9</v>
      </c>
      <c r="C20" s="202">
        <v>122450.1</v>
      </c>
      <c r="D20" s="202">
        <v>457529.2</v>
      </c>
      <c r="E20" s="179">
        <v>133.6</v>
      </c>
      <c r="F20" s="180">
        <v>119.2</v>
      </c>
    </row>
    <row r="21" spans="1:6" ht="21" customHeight="1">
      <c r="A21" s="191"/>
      <c r="B21" s="202"/>
      <c r="C21" s="203"/>
      <c r="D21" s="203"/>
      <c r="E21" s="203"/>
      <c r="F21" s="42"/>
    </row>
    <row r="22" ht="21.75" customHeight="1"/>
    <row r="23" s="193" customFormat="1" ht="21" customHeight="1"/>
    <row r="24" spans="2:5" ht="12.75">
      <c r="B24" s="203"/>
      <c r="C24" s="203"/>
      <c r="D24" s="203"/>
      <c r="E24" s="203"/>
    </row>
  </sheetData>
  <sheetProtection/>
  <mergeCells count="1">
    <mergeCell ref="A1:F1"/>
  </mergeCells>
  <printOptions horizontalCentered="1"/>
  <pageMargins left="0.15748031496062992" right="0"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Cuc Thong Ke Binh Dinh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Oanh Truong</dc:creator>
  <cp:keywords/>
  <dc:description/>
  <cp:lastModifiedBy>TCTK</cp:lastModifiedBy>
  <cp:lastPrinted>2023-04-24T01:14:51Z</cp:lastPrinted>
  <dcterms:created xsi:type="dcterms:W3CDTF">2001-11-29T09:43:14Z</dcterms:created>
  <dcterms:modified xsi:type="dcterms:W3CDTF">2023-04-24T01:14:57Z</dcterms:modified>
  <cp:category/>
  <cp:version/>
  <cp:contentType/>
  <cp:contentStatus/>
</cp:coreProperties>
</file>