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705" windowHeight="7005" tabRatio="926" firstSheet="6" activeTab="16"/>
  </bookViews>
  <sheets>
    <sheet name="Sheet1" sheetId="1" r:id="rId1"/>
    <sheet name="1 Tien do NN" sheetId="2" r:id="rId2"/>
    <sheet name="2. Vụ đông xuân" sheetId="3" r:id="rId3"/>
    <sheet name="3. IIP" sheetId="4" r:id="rId4"/>
    <sheet name="4. SPCN chuyeu" sheetId="5" r:id="rId5"/>
    <sheet name="5. Chỉ số lao động" sheetId="6" r:id="rId6"/>
    <sheet name="6. VDT" sheetId="7" r:id="rId7"/>
    <sheet name="7. NH" sheetId="8" r:id="rId8"/>
    <sheet name="8. Tongmucbanle_HHDV" sheetId="9" r:id="rId9"/>
    <sheet name="9. Tổng mức bl" sheetId="10" r:id="rId10"/>
    <sheet name="10. Luu tru an uong" sheetId="11" r:id="rId11"/>
    <sheet name="11. Xuatkhau" sheetId="12" r:id="rId12"/>
    <sheet name="12. Nhapkhau" sheetId="13" r:id="rId13"/>
    <sheet name="13. Chi so gia" sheetId="14" r:id="rId14"/>
    <sheet name="14. Doanh thu VT" sheetId="15" r:id="rId15"/>
    <sheet name="15. Vantai" sheetId="16" r:id="rId16"/>
    <sheet name="16. Tai nan GThong" sheetId="17" r:id="rId17"/>
  </sheets>
  <externalReferences>
    <externalReference r:id="rId20"/>
  </externalReferences>
  <definedNames>
    <definedName name="_Fill" hidden="1">#REF!</definedName>
    <definedName name="nhan">#REF!</definedName>
  </definedNames>
  <calcPr fullCalcOnLoad="1"/>
</workbook>
</file>

<file path=xl/sharedStrings.xml><?xml version="1.0" encoding="utf-8"?>
<sst xmlns="http://schemas.openxmlformats.org/spreadsheetml/2006/main" count="689" uniqueCount="394">
  <si>
    <t>Tấn</t>
  </si>
  <si>
    <t>TỔNG SỐ</t>
  </si>
  <si>
    <t>TỔNG TRỊ GIÁ</t>
  </si>
  <si>
    <t>Thực hiện</t>
  </si>
  <si>
    <t>Bia đóng chai</t>
  </si>
  <si>
    <t>Tấm lợp bằng kim loại</t>
  </si>
  <si>
    <t>Điện sản xuất</t>
  </si>
  <si>
    <t>Điện thương phẩm</t>
  </si>
  <si>
    <t>Triệu kwh</t>
  </si>
  <si>
    <t>Dăm gỗ</t>
  </si>
  <si>
    <t>Hàng hoá khác</t>
  </si>
  <si>
    <t>Hàng thuỷ sản</t>
  </si>
  <si>
    <t>Gạo</t>
  </si>
  <si>
    <t>Giày dép các loại</t>
  </si>
  <si>
    <t>Đá xây dựng khai thác</t>
  </si>
  <si>
    <t>Phi lê cá và các loại cá tươi ướp lạnh</t>
  </si>
  <si>
    <t>Hộp, thùng bằng bìa cứng</t>
  </si>
  <si>
    <t>Dung dịch đạm huyết thanh</t>
  </si>
  <si>
    <t>Đá ốp lát</t>
  </si>
  <si>
    <t>Cấu kiện nhà lắp sẵn bằng kim loại</t>
  </si>
  <si>
    <t>Cấu kiện thép và cột làm bằng thép…</t>
  </si>
  <si>
    <t>Bàn bằng gỗ các loại</t>
  </si>
  <si>
    <t>Tôm đông lạnh</t>
  </si>
  <si>
    <t>Phân theo ngành kinh tế</t>
  </si>
  <si>
    <t>Lít</t>
  </si>
  <si>
    <t>Chiếc</t>
  </si>
  <si>
    <t>Nước uống được</t>
  </si>
  <si>
    <t>Phân theo loại hình kinh tế</t>
  </si>
  <si>
    <t>Nhà nước</t>
  </si>
  <si>
    <t>Ngoài Nhà nước</t>
  </si>
  <si>
    <t xml:space="preserve">     Tập thể</t>
  </si>
  <si>
    <t xml:space="preserve">     Tư nhân</t>
  </si>
  <si>
    <t xml:space="preserve">     Cá thể</t>
  </si>
  <si>
    <t>Khu vực có vốn đầu tư nước ngoài</t>
  </si>
  <si>
    <t>Thương nghiệp</t>
  </si>
  <si>
    <t>Dịch vụ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</si>
  <si>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</si>
  <si>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</si>
  <si>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Đơn vị tính: %</t>
  </si>
  <si>
    <t>B. Khai khoáng</t>
  </si>
  <si>
    <t>07. Khai thác quặng kim loại</t>
  </si>
  <si>
    <t>08. Khai khoáng khác</t>
  </si>
  <si>
    <t>C. Công nghiệp chế biến, chế tạo</t>
  </si>
  <si>
    <t>10. Sản xuất chế biến thực phẩm</t>
  </si>
  <si>
    <t>11. Sản xuất đồ uống</t>
  </si>
  <si>
    <t>14. Sản xuất trang phục</t>
  </si>
  <si>
    <t>16. Chế biến gỗ và sản xuất sản phẩm từ gỗ, tre, nứa (trừ giường, tủ, bàn, ghế); sản xuất sản phẩm từ rơm, rạ và vật liệu tết bện</t>
  </si>
  <si>
    <t>17. Sản xuất giấy và sản phẩm từ giấy</t>
  </si>
  <si>
    <t>21. Sản xuất thuốc, hóa dược và dược liệu</t>
  </si>
  <si>
    <t>23. Sản xuất sản phẩm từ khoáng phi kim loại khác</t>
  </si>
  <si>
    <t>25. Sản xuất sản phẩm từ kim loại đúc sẵn (trừ máy móc, thiết bị)</t>
  </si>
  <si>
    <t>31. Sản xuất giường, tủ, bàn ghế</t>
  </si>
  <si>
    <t>D. Sản xuất và phân phối điện, khí đốt, nước nóng, hơi nước và điều hòa không khí</t>
  </si>
  <si>
    <t>35. Sản xuất và phân phối điện, khí đốt, nước nóng, hơi nước và điều hòa không khí</t>
  </si>
  <si>
    <t xml:space="preserve">E. Cung cấp nước, quản lý và xử lý rác thải, nước thải </t>
  </si>
  <si>
    <t>36. Khai thác, xử lý và cung cấp nước</t>
  </si>
  <si>
    <t>38. Hoạt động thu gom, xử lý và tiêu hủy rác thải; tái chế phế liệu</t>
  </si>
  <si>
    <t>Đơn vị
tính</t>
  </si>
  <si>
    <t>Vụ</t>
  </si>
  <si>
    <t>Người</t>
  </si>
  <si>
    <t xml:space="preserve">     Hàng ăn và dịch vụ ăn uống</t>
  </si>
  <si>
    <r>
      <t xml:space="preserve">         </t>
    </r>
    <r>
      <rPr>
        <i/>
        <sz val="10"/>
        <rFont val="Arial"/>
        <family val="2"/>
      </rPr>
      <t>Trong đó:</t>
    </r>
  </si>
  <si>
    <t xml:space="preserve">                        Lương thực</t>
  </si>
  <si>
    <t xml:space="preserve">                        Thực phẩm</t>
  </si>
  <si>
    <t xml:space="preserve">                        Ăn uống ngoài gia đình</t>
  </si>
  <si>
    <t xml:space="preserve">     Đồ uống và thuốc lá</t>
  </si>
  <si>
    <t xml:space="preserve">     Nhà ở, điện, nuớc, chất đốt và VLXD</t>
  </si>
  <si>
    <t xml:space="preserve">     Thiết bị và đồ dùng gia đình</t>
  </si>
  <si>
    <t xml:space="preserve">     Thuốc và dịch vụ y tế</t>
  </si>
  <si>
    <t xml:space="preserve">     Giao thông</t>
  </si>
  <si>
    <t xml:space="preserve">     Bưu chính viễn thông</t>
  </si>
  <si>
    <t xml:space="preserve">     Giáo dục</t>
  </si>
  <si>
    <t xml:space="preserve">     Văn hoá, giải trí và du lịch</t>
  </si>
  <si>
    <t xml:space="preserve">     Hàng hoá và dịch vụ khác</t>
  </si>
  <si>
    <t>2. CHỈ SỐ GIÁ VÀNG</t>
  </si>
  <si>
    <t>3. CHỈ SỐ GIÁ ĐÔ LA MỸ</t>
  </si>
  <si>
    <t>Khách sạn, nhà hàng</t>
  </si>
  <si>
    <t>Ngô</t>
  </si>
  <si>
    <t>Lạc</t>
  </si>
  <si>
    <t>Rau các loại</t>
  </si>
  <si>
    <t>Đậu các loại</t>
  </si>
  <si>
    <t>"</t>
  </si>
  <si>
    <t>TOÀN NGÀNH</t>
  </si>
  <si>
    <t>Bộ com-lê, quần áo đồng bộ</t>
  </si>
  <si>
    <r>
      <t xml:space="preserve">Cơ cấu
</t>
    </r>
    <r>
      <rPr>
        <b/>
        <i/>
        <sz val="10"/>
        <rFont val="Arial"/>
        <family val="2"/>
      </rPr>
      <t>(%)</t>
    </r>
  </si>
  <si>
    <t>Giá trị</t>
  </si>
  <si>
    <t>Quặng và khoáng sản khác</t>
  </si>
  <si>
    <t>Gỗ</t>
  </si>
  <si>
    <t>Sản phẩm từ sắt thép</t>
  </si>
  <si>
    <t xml:space="preserve">   Máy móc thiết bị và dụng cụ phụ tùng</t>
  </si>
  <si>
    <t xml:space="preserve">   Gỗ và sản phẩm từ gỗ</t>
  </si>
  <si>
    <t xml:space="preserve">   Vải các loại</t>
  </si>
  <si>
    <t>Tháng trước</t>
  </si>
  <si>
    <t>Cùng kỳ năm trước</t>
  </si>
  <si>
    <t>Thức ăn gia súc</t>
  </si>
  <si>
    <t>Du lịch lữ hành</t>
  </si>
  <si>
    <t>-</t>
  </si>
  <si>
    <t>Phân theo nhóm hàng</t>
  </si>
  <si>
    <t>Lương thực, thực phẩm</t>
  </si>
  <si>
    <t>Hàng may mặc</t>
  </si>
  <si>
    <t>Đồ dùng, dụng cụ, trang thiết bị gia đình</t>
  </si>
  <si>
    <t>Vật phẩm, văn hóa, giáo dục</t>
  </si>
  <si>
    <t>Gỗ và vật liệu xây dựng</t>
  </si>
  <si>
    <t>Ô tô các loại</t>
  </si>
  <si>
    <t>Phương tiện đi lại (kể cả phụ tùng)</t>
  </si>
  <si>
    <t>Xăng, dầu các loại</t>
  </si>
  <si>
    <t>Nhiên liệu khác (trừ xăng dầu)</t>
  </si>
  <si>
    <t>Đá quý, kim loại quý và sản phẩm</t>
  </si>
  <si>
    <t>Hàng hóa khác</t>
  </si>
  <si>
    <t>SC ô tô, mô tô, xe máy và xe có động cơ khác</t>
  </si>
  <si>
    <t>Sắn và các sản phẩm từ sắn</t>
  </si>
  <si>
    <t>Sản phẩm từ chất dẻo</t>
  </si>
  <si>
    <t>Sản phẩm gỗ</t>
  </si>
  <si>
    <t>Hàng dệt, may</t>
  </si>
  <si>
    <t>Thức ăn gia súc và nguyên liệu</t>
  </si>
  <si>
    <t>Nguyên phụ liệu dược phẩm</t>
  </si>
  <si>
    <t>Nguyên phụ liệu dệt, may, da, giày</t>
  </si>
  <si>
    <t>Máy móc thiết bị và dụng cụ phụ tùng</t>
  </si>
  <si>
    <t xml:space="preserve">     May mặc, mũ nón, giày dép</t>
  </si>
  <si>
    <t>1. Tai nạn giao thông</t>
  </si>
  <si>
    <t>Số vụ tai nạn giao thông</t>
  </si>
  <si>
    <t>Số người chết</t>
  </si>
  <si>
    <t>Số người bị thương</t>
  </si>
  <si>
    <t>2. Cháy, nổ</t>
  </si>
  <si>
    <t>Số người bị chết do cháy, nổ</t>
  </si>
  <si>
    <t>Số người bị thương do cháy, nổ</t>
  </si>
  <si>
    <t>Ước tính giá trị thiệt hại do cháy, nổ</t>
  </si>
  <si>
    <t>Triệu đồng</t>
  </si>
  <si>
    <t>3. Vi phạm môi trường</t>
  </si>
  <si>
    <t>Số vụ vi phạm đã phát hiện</t>
  </si>
  <si>
    <t>Số vụ đã xử lý</t>
  </si>
  <si>
    <t>Số tiền xử phạt</t>
  </si>
  <si>
    <t>Sắt thép và sản phẩm từ sắt thép</t>
  </si>
  <si>
    <t>Dịch vụ lưu trú</t>
  </si>
  <si>
    <t>Dịch vụ ăn uống</t>
  </si>
  <si>
    <t>Vận tải hành khách</t>
  </si>
  <si>
    <t>Đường bộ</t>
  </si>
  <si>
    <t>Đường sắt</t>
  </si>
  <si>
    <t>Đường thủy</t>
  </si>
  <si>
    <t>Đường hàng không</t>
  </si>
  <si>
    <t>Vận tải hàng hóa</t>
  </si>
  <si>
    <t>Dịch vụ hỗ trợ vận tải</t>
  </si>
  <si>
    <t>Số vụ cháy, nổ</t>
  </si>
  <si>
    <t>+ Số vụ cháy</t>
  </si>
  <si>
    <t>+ Số vụ nổ</t>
  </si>
  <si>
    <t>13. Dệt</t>
  </si>
  <si>
    <t>15. Sản xuất da và các sản phẩm có liên quan</t>
  </si>
  <si>
    <t>18. In, sao chép bản ghi các loại</t>
  </si>
  <si>
    <t>20. Sản xuất hóa chất và sản phẩm hóa chất</t>
  </si>
  <si>
    <t>22. Sản xuất sản phẩm từ cao su và plastic</t>
  </si>
  <si>
    <t>24. Sản xuất kim loại</t>
  </si>
  <si>
    <t>26. Sản xuất sản phẩm điện tử, máy vi tính và sản phẩm quang học</t>
  </si>
  <si>
    <t>27. Sản xuất thiết bị điện</t>
  </si>
  <si>
    <t>28. Sản xuất máy móc, thiết bị chưa được phân vào đâu</t>
  </si>
  <si>
    <t>29. Sản xuất xe có động cơ</t>
  </si>
  <si>
    <t>30. Sản xuất phương tiện vận tải khác</t>
  </si>
  <si>
    <t>32. Công nghiệp chế biến, chế tạo khác</t>
  </si>
  <si>
    <t>33. Sửa chữa, bảo dưỡng và lắp đặt máy móc và thiết bị</t>
  </si>
  <si>
    <t>Sữa và kem chưa cô đặc</t>
  </si>
  <si>
    <t>1000 lít</t>
  </si>
  <si>
    <t>Tinh bột sắn</t>
  </si>
  <si>
    <t>Thức ăn gia cầm</t>
  </si>
  <si>
    <t>Các loại mền chăn, các loại nệm, đệm</t>
  </si>
  <si>
    <t>1000 cái</t>
  </si>
  <si>
    <t>Giày dép</t>
  </si>
  <si>
    <t>1000 đôi</t>
  </si>
  <si>
    <t>Báo in</t>
  </si>
  <si>
    <t>Triệu trang</t>
  </si>
  <si>
    <t>Sản phẩm in khác</t>
  </si>
  <si>
    <t>Ôxy</t>
  </si>
  <si>
    <t>Titan ôxit</t>
  </si>
  <si>
    <t>Phân khoáng hoặc phân hóa học</t>
  </si>
  <si>
    <t>Dược phẩm khác chưa được phân vào đâu</t>
  </si>
  <si>
    <t>Kg</t>
  </si>
  <si>
    <t>Bao và túi từ plastic</t>
  </si>
  <si>
    <t>Bình lớn có vỏ bọc ngoài, chai, lọ</t>
  </si>
  <si>
    <t>Plastic dạng sợi</t>
  </si>
  <si>
    <t>Tấm, phiến, màng, lỏ và dải</t>
  </si>
  <si>
    <t>Gạch xây dựng bằng đất sét nung</t>
  </si>
  <si>
    <t>1000 viên</t>
  </si>
  <si>
    <t>Gạch và gạch khối xây dựng</t>
  </si>
  <si>
    <t>Bê tông trộn sẵn</t>
  </si>
  <si>
    <r>
      <t>M</t>
    </r>
    <r>
      <rPr>
        <vertAlign val="superscript"/>
        <sz val="10"/>
        <rFont val="Arial"/>
        <family val="2"/>
      </rPr>
      <t>3</t>
    </r>
  </si>
  <si>
    <t>Gang thỏi hợp kim</t>
  </si>
  <si>
    <t>Ống bằng sắt, thép</t>
  </si>
  <si>
    <t>Loa đã hoặc chưa lắp vào hộp loa</t>
  </si>
  <si>
    <t>Cái</t>
  </si>
  <si>
    <t>Quạt bàn, quạt tường, quạt trần</t>
  </si>
  <si>
    <t>Bếp lò, vỉ lò, lò sấy</t>
  </si>
  <si>
    <t>Máy cưa gỗ, cao su cứng</t>
  </si>
  <si>
    <t>Máy bào, máy phay</t>
  </si>
  <si>
    <t>Máy khác dùng để gia công gỗ</t>
  </si>
  <si>
    <t>Máy và thiết bị cơ khí khác</t>
  </si>
  <si>
    <t>Ghế khác có khung bằng gỗ</t>
  </si>
  <si>
    <t>Hương cây</t>
  </si>
  <si>
    <t>1000 thẻ</t>
  </si>
  <si>
    <t>1. Tổng nguồn vốn huy động</t>
  </si>
  <si>
    <t>2. Tổng dư nợ cho vay</t>
  </si>
  <si>
    <t>Thuốc nước để tiêm</t>
  </si>
  <si>
    <t>Thực hiện kỳ này</t>
  </si>
  <si>
    <t>cùng kỳ</t>
  </si>
  <si>
    <t>năm trước</t>
  </si>
  <si>
    <t>so với cùng kỳ</t>
  </si>
  <si>
    <t>kỳ này</t>
  </si>
  <si>
    <r>
      <t xml:space="preserve">năm trước </t>
    </r>
    <r>
      <rPr>
        <b/>
        <i/>
        <sz val="10"/>
        <rFont val="Arial"/>
        <family val="2"/>
      </rPr>
      <t>(%)</t>
    </r>
  </si>
  <si>
    <t>Ước tính</t>
  </si>
  <si>
    <t>Cộng dồn</t>
  </si>
  <si>
    <t>năm</t>
  </si>
  <si>
    <r>
      <t xml:space="preserve">so với </t>
    </r>
    <r>
      <rPr>
        <b/>
        <i/>
        <sz val="10"/>
        <rFont val="Arial"/>
        <family val="2"/>
      </rPr>
      <t>(%)</t>
    </r>
  </si>
  <si>
    <t>với cùng kỳ</t>
  </si>
  <si>
    <t>Công nghiệp chế biến, chế tạo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</si>
  <si>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</si>
  <si>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</si>
  <si>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</si>
  <si>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</si>
  <si>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</si>
  <si>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</si>
  <si>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</si>
  <si>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</si>
  <si>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</si>
  <si>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</si>
  <si>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</si>
  <si>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</si>
  <si>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</si>
  <si>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</si>
  <si>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</si>
  <si>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</si>
  <si>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giường, tủ, bàn, ghế</t>
  </si>
  <si>
    <t>Công nghiệp chế biến, chế tạo khác</t>
  </si>
  <si>
    <t>Phân theo ngành công nghiệp cấp I</t>
  </si>
  <si>
    <t>Khai khoáng</t>
  </si>
  <si>
    <t>Sản xuất và phân phối điện, khí đốt, nước nóng, hơi nước
và điều hòa không khí</t>
  </si>
  <si>
    <t>Cung cấp nước, hoạt động quản lý và xử lý rác thải, nước thải</t>
  </si>
  <si>
    <t>Phân theo ngành công nghiệp cấp II</t>
  </si>
  <si>
    <t>Khai thác quặng kim loại</t>
  </si>
  <si>
    <t>Khai khoáng khác</t>
  </si>
  <si>
    <t>Chế biến gỗ và sản xuất sản phẩm từ gỗ, tre, nứa (trừ giường, 
tủ, bàn, ghế); sản xuất sản phẩm từ rơm, rạ và vật liệu tết bện</t>
  </si>
  <si>
    <t>Sản xuất phương tiện vận tải khác</t>
  </si>
  <si>
    <t>Sản xuất và phân phối điện, khí đốt, nước nóng, hơi nước 
và điều hoà không khí</t>
  </si>
  <si>
    <t>Khai thác, xử lý và cung cấp nước</t>
  </si>
  <si>
    <t>Hoạt động thu gom, xử lý và tiêu huỷ rác thải; tái chế phế liệu</t>
  </si>
  <si>
    <t>Phân theo loại hình doanh nghiệp</t>
  </si>
  <si>
    <t>Doanh nghiệp Nhà nước</t>
  </si>
  <si>
    <t>Doanh nghiệp ngoài Nhà nước</t>
  </si>
  <si>
    <t>Doanh nghiệp có vốn đầu tư nước ngoài</t>
  </si>
  <si>
    <r>
      <t>3. Tỷ lệ nợ xấu trên tổng dư nợ</t>
    </r>
    <r>
      <rPr>
        <b/>
        <i/>
        <sz val="10"/>
        <rFont val="Arial"/>
        <family val="2"/>
      </rPr>
      <t xml:space="preserve"> (%)</t>
    </r>
  </si>
  <si>
    <t xml:space="preserve">*Ghi chú: </t>
  </si>
  <si>
    <t>Ống tuýp, ống dẫn và ống vòi loại cứng</t>
  </si>
  <si>
    <t>Đơn vị tính: Triệu đồng</t>
  </si>
  <si>
    <t>Đơn vị tính: Tỷ đồng</t>
  </si>
  <si>
    <t>Đơn vị tính:  Triệu đồng</t>
  </si>
  <si>
    <t>Đơn vị tính: 1000 USD</t>
  </si>
  <si>
    <t>Kinh tế Nhà nước</t>
  </si>
  <si>
    <t>Kinh tế tư nhân</t>
  </si>
  <si>
    <t>Kinh tế có vốn đầu tư nước ngoài</t>
  </si>
  <si>
    <t>so với</t>
  </si>
  <si>
    <t>Đậu tương</t>
  </si>
  <si>
    <t>Khoai lang</t>
  </si>
  <si>
    <t>Mía</t>
  </si>
  <si>
    <t>Sắn</t>
  </si>
  <si>
    <t xml:space="preserve">   Phân bón</t>
  </si>
  <si>
    <t>tháng 4</t>
  </si>
  <si>
    <r>
      <t xml:space="preserve">Tổng diện tích gieo trồng </t>
    </r>
    <r>
      <rPr>
        <b/>
        <i/>
        <sz val="10"/>
        <rFont val="Arial"/>
        <family val="2"/>
      </rPr>
      <t>(Ha)</t>
    </r>
  </si>
  <si>
    <r>
      <t xml:space="preserve">Tổng sản lượng lương thực có hạt </t>
    </r>
    <r>
      <rPr>
        <b/>
        <i/>
        <sz val="10"/>
        <rFont val="Arial"/>
        <family val="2"/>
      </rPr>
      <t>(Tấn)</t>
    </r>
  </si>
  <si>
    <t>Diện tích, năng suất và sản lượng</t>
  </si>
  <si>
    <t>một số cây hàng năm</t>
  </si>
  <si>
    <t>Lúa Đông Xuân</t>
  </si>
  <si>
    <r>
      <t xml:space="preserve">    Diện tích </t>
    </r>
    <r>
      <rPr>
        <i/>
        <sz val="10"/>
        <rFont val="Arial"/>
        <family val="2"/>
      </rPr>
      <t>(Ha)</t>
    </r>
  </si>
  <si>
    <r>
      <t xml:space="preserve">    Năng suất </t>
    </r>
    <r>
      <rPr>
        <i/>
        <sz val="10"/>
        <rFont val="Arial"/>
        <family val="2"/>
      </rPr>
      <t>(Tạ/ha)</t>
    </r>
  </si>
  <si>
    <r>
      <t xml:space="preserve">    Sản lượng</t>
    </r>
    <r>
      <rPr>
        <i/>
        <sz val="10"/>
        <rFont val="Arial"/>
        <family val="2"/>
      </rPr>
      <t xml:space="preserve"> (Tấn)</t>
    </r>
  </si>
  <si>
    <t>Thuốc lá</t>
  </si>
  <si>
    <t>Cói</t>
  </si>
  <si>
    <t>Vừng</t>
  </si>
  <si>
    <t>tháng 5</t>
  </si>
  <si>
    <t>5 tháng</t>
  </si>
  <si>
    <t>5 tháng năm</t>
  </si>
  <si>
    <t xml:space="preserve"> </t>
  </si>
  <si>
    <t xml:space="preserve">  - Cây lương thực có hạt </t>
  </si>
  <si>
    <t xml:space="preserve">    Cây lúa</t>
  </si>
  <si>
    <t xml:space="preserve">    Cây ngô</t>
  </si>
  <si>
    <t xml:space="preserve">  - Cây công nghiệp hàng năm</t>
  </si>
  <si>
    <t xml:space="preserve">    Cây lạc</t>
  </si>
  <si>
    <t xml:space="preserve">  - Cây rau đậu</t>
  </si>
  <si>
    <t xml:space="preserve">    Rau các loại</t>
  </si>
  <si>
    <t xml:space="preserve">    Đậu các loại</t>
  </si>
  <si>
    <t>Tháng 4</t>
  </si>
  <si>
    <t>năm 2019</t>
  </si>
  <si>
    <t>Tháng 5</t>
  </si>
  <si>
    <t xml:space="preserve">Ước tính </t>
  </si>
  <si>
    <t xml:space="preserve"> kế hoạch</t>
  </si>
  <si>
    <t>năm trước (%)</t>
  </si>
  <si>
    <t>Vốn ngân sách Nhà nước cấp tỉnh</t>
  </si>
  <si>
    <t xml:space="preserve">  - Vốn cân đối ngân sách tỉnh</t>
  </si>
  <si>
    <t xml:space="preserve">     Trong đó: Thu từ quỹ sử dụng đất</t>
  </si>
  <si>
    <t xml:space="preserve">  - Vốn Trung ương hỗ trợ đầu tư theo mục tiêu</t>
  </si>
  <si>
    <t xml:space="preserve">  - Vốn nước ngoài (ODA)</t>
  </si>
  <si>
    <t xml:space="preserve">  - Xổ số kiến thiết</t>
  </si>
  <si>
    <t xml:space="preserve">  - Vốn khác</t>
  </si>
  <si>
    <t>Vốn ngân sách Nhà nước cấp huyện</t>
  </si>
  <si>
    <t xml:space="preserve">  - Vốn cân đối ngân sách huyện</t>
  </si>
  <si>
    <t xml:space="preserve">  - Vốn Tỉnh hỗ trợ đầu tư theo mục tiêu</t>
  </si>
  <si>
    <t>Vốn ngân sách Nhà nước cấp xã</t>
  </si>
  <si>
    <t xml:space="preserve">  - Vốn cân đối ngân sách xã</t>
  </si>
  <si>
    <t xml:space="preserve">  - Vốn huyện hỗ trợ đầu tư theo mục tiêu</t>
  </si>
  <si>
    <t>Thực</t>
  </si>
  <si>
    <t xml:space="preserve">Ước </t>
  </si>
  <si>
    <t>Ước</t>
  </si>
  <si>
    <t>hiện</t>
  </si>
  <si>
    <t>tính</t>
  </si>
  <si>
    <t xml:space="preserve">Tháng 5 </t>
  </si>
  <si>
    <t>Dịch vụ lưu trú, ăn uống</t>
  </si>
  <si>
    <t>Dịch vụ tiêu dùng khác</t>
  </si>
  <si>
    <t>Chia theo mặt hàng chủ yếu</t>
  </si>
  <si>
    <t>Bình quân</t>
  </si>
  <si>
    <t>Kỳ gốc</t>
  </si>
  <si>
    <t>Tháng 12</t>
  </si>
  <si>
    <t>(2014)</t>
  </si>
  <si>
    <t>1. CHỈ SỐ GIÁ TIÊU DÙNG</t>
  </si>
  <si>
    <t xml:space="preserve">                        Dịch vụ y tế</t>
  </si>
  <si>
    <t xml:space="preserve">                        Dịch vụ giáo dục</t>
  </si>
  <si>
    <t>cùng kỳ năm</t>
  </si>
  <si>
    <t>trước (%)</t>
  </si>
  <si>
    <t>A. HÀNH KHÁCH</t>
  </si>
  <si>
    <t>I. Vận chuyển (Nghìn HK)</t>
  </si>
  <si>
    <t>Phân theo ngành vận tải</t>
  </si>
  <si>
    <t>Hàng không</t>
  </si>
  <si>
    <t>B. HÀNG HÓA</t>
  </si>
  <si>
    <t>I. Vận chuyển (Nghìn tấn)</t>
  </si>
  <si>
    <r>
      <t xml:space="preserve">C. HÀNG HÓA 
    THÔNG QUA CẢNG - </t>
    </r>
    <r>
      <rPr>
        <b/>
        <i/>
        <sz val="10"/>
        <rFont val="Arial"/>
        <family val="2"/>
      </rPr>
      <t>Nghìn TTQ</t>
    </r>
  </si>
  <si>
    <t>Tháng 5 năm</t>
  </si>
  <si>
    <t>,</t>
  </si>
  <si>
    <t>1000 chiếc</t>
  </si>
  <si>
    <r>
      <t>1000 m</t>
    </r>
    <r>
      <rPr>
        <vertAlign val="superscript"/>
        <sz val="10"/>
        <rFont val="Arial"/>
        <family val="2"/>
      </rPr>
      <t>3</t>
    </r>
  </si>
  <si>
    <t>tháng 4 năm</t>
  </si>
  <si>
    <t xml:space="preserve">    Cây vừng</t>
  </si>
  <si>
    <r>
      <rPr>
        <b/>
        <sz val="12"/>
        <rFont val="Times New Roman"/>
        <family val="1"/>
      </rPr>
      <t>CỤC THỐNG KÊ TỈNH BÌNH ĐỊNH
Số:     /BC-CTK</t>
    </r>
    <r>
      <rPr>
        <b/>
        <sz val="14"/>
        <rFont val="Times New Roman"/>
        <family val="1"/>
      </rPr>
      <t xml:space="preserve">
</t>
    </r>
    <r>
      <rPr>
        <b/>
        <sz val="18"/>
        <rFont val="Times New Roman"/>
        <family val="1"/>
      </rPr>
      <t>BÁO CÁO 
ƯỚC TÍNH SỐ LIỆU 
KINH TẾ - XÃ HỘI</t>
    </r>
    <r>
      <rPr>
        <b/>
        <sz val="14"/>
        <rFont val="Times New Roman"/>
        <family val="1"/>
      </rPr>
      <t xml:space="preserve">
THÁNG 5 VÀ 5 THÁNG NĂM 2020
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Bình Định, tháng 5 - 2020</t>
    </r>
  </si>
  <si>
    <r>
      <t xml:space="preserve">VỤ HÈ THU 2020 </t>
    </r>
    <r>
      <rPr>
        <b/>
        <i/>
        <sz val="10"/>
        <rFont val="Arial"/>
        <family val="2"/>
      </rPr>
      <t>(Theo tiến độ)</t>
    </r>
  </si>
  <si>
    <t>2. Ước tính diện tích, năng suất, sản lượng cây hàng năm 
    Vụ Đông Xuân 2019 - 2020</t>
  </si>
  <si>
    <r>
      <t xml:space="preserve">2. </t>
    </r>
    <r>
      <rPr>
        <i/>
        <sz val="14"/>
        <rFont val="Arial"/>
        <family val="2"/>
      </rPr>
      <t xml:space="preserve">(Tiếp theo) </t>
    </r>
    <r>
      <rPr>
        <b/>
        <sz val="14"/>
        <rFont val="Arial"/>
        <family val="2"/>
      </rPr>
      <t>Ước tính d</t>
    </r>
    <r>
      <rPr>
        <b/>
        <sz val="14"/>
        <rFont val="Arial"/>
        <family val="2"/>
      </rPr>
      <t>iện tích, năng suất, sản lượng cây hàng năm 
    Vụ Đông Xuân 2019 - 2020</t>
    </r>
  </si>
  <si>
    <t>Chính thức 
Vụ Đông Xuân
 2018-2019</t>
  </si>
  <si>
    <t>Ước tính
 Vụ Đông Xuân 
2019-2020</t>
  </si>
  <si>
    <t>Vụ Đông Xuân 
2019-2020
so với
cùng kỳ 
(%)</t>
  </si>
  <si>
    <t>năm 2020</t>
  </si>
  <si>
    <t>Tháng 5 năm 2020</t>
  </si>
  <si>
    <t>2020 so</t>
  </si>
  <si>
    <r>
      <t xml:space="preserve">năm 2019 </t>
    </r>
    <r>
      <rPr>
        <b/>
        <i/>
        <sz val="10"/>
        <rFont val="Arial"/>
        <family val="2"/>
      </rPr>
      <t>(%)</t>
    </r>
  </si>
  <si>
    <t>Quặng inmenit và tinh quặng inmenit</t>
  </si>
  <si>
    <t>Máy chế biến bột giấy</t>
  </si>
  <si>
    <t>Ước tính tháng 5 
năm 2020
 so với 
tháng 4
năm 2020</t>
  </si>
  <si>
    <t>Ước tính tháng 5
năm 2020
so với 
cùng kỳ
năm 2019</t>
  </si>
  <si>
    <t>Cộng dồn 5 tháng
năm 2020
so với 
cùng kỳ 
năm 2019</t>
  </si>
  <si>
    <t>2020 so với</t>
  </si>
  <si>
    <t>năm 2020 (%)</t>
  </si>
  <si>
    <t>Tháng 12 
năm 2019</t>
  </si>
  <si>
    <t>Cùng kỳ
năm trước</t>
  </si>
  <si>
    <t>Ước tính 
đến ngày 
31 tháng 5
năm 2020</t>
  </si>
  <si>
    <r>
      <t xml:space="preserve">Ước tính 
đến ngày 31 tháng 5
năm 2020
so với </t>
    </r>
    <r>
      <rPr>
        <b/>
        <i/>
        <sz val="10"/>
        <rFont val="Arial"/>
        <family val="2"/>
      </rPr>
      <t>(%)</t>
    </r>
  </si>
  <si>
    <t>Thực hiện tháng 4 năm 2020</t>
  </si>
  <si>
    <t>Ước tính tháng 5 năm 2020</t>
  </si>
  <si>
    <t>Cộng dồn 
5 tháng 
năm 2020</t>
  </si>
  <si>
    <r>
      <t xml:space="preserve">Ước tính 
tháng 5 
năm 2020
so với 
</t>
    </r>
    <r>
      <rPr>
        <b/>
        <i/>
        <sz val="10"/>
        <rFont val="Arial"/>
        <family val="2"/>
      </rPr>
      <t>(%)</t>
    </r>
  </si>
  <si>
    <r>
      <t xml:space="preserve">Cộng dồn 5 tháng năm 2020 so với cùng kỳ năm trước </t>
    </r>
    <r>
      <rPr>
        <b/>
        <i/>
        <sz val="10"/>
        <rFont val="Arial"/>
        <family val="2"/>
      </rPr>
      <t>(%)</t>
    </r>
  </si>
  <si>
    <t>5 tháng năm 2020</t>
  </si>
  <si>
    <t>Thực hiện 
tháng 4 năm 2020</t>
  </si>
  <si>
    <t>Cộng dồn 5 tháng 
năm 2020</t>
  </si>
  <si>
    <r>
      <t xml:space="preserve">Ước tính tháng 5 năm 2020
so với 
</t>
    </r>
    <r>
      <rPr>
        <b/>
        <i/>
        <sz val="10"/>
        <rFont val="Arial"/>
        <family val="2"/>
      </rPr>
      <t>(%)</t>
    </r>
  </si>
  <si>
    <t>Tháng 5 năm 2020 so với</t>
  </si>
  <si>
    <t>Bưu chính, viễn thông</t>
  </si>
  <si>
    <t>2020 (%)</t>
  </si>
  <si>
    <t>II. Luân chuyển (Nghìn HK.km)</t>
  </si>
  <si>
    <t>II. Luân chuyển (Nghìn tấn.km)</t>
  </si>
  <si>
    <t xml:space="preserve">   - Số liệu tai nạn giao thông tháng 5/2020 tính từ ngày 15/4/2020 đến ngày 14/5/2020</t>
  </si>
  <si>
    <t xml:space="preserve">   - Số liệu cháy, nổ; vi phạm môi trường tháng 5/2020 tính từ ngày 18/4/2020 đến ngày 17/5/2020</t>
  </si>
  <si>
    <t>Cộng dồn 
5 tháng năm 2020</t>
  </si>
  <si>
    <r>
      <t xml:space="preserve">Tháng 5 năm 2020
so với 
</t>
    </r>
    <r>
      <rPr>
        <b/>
        <i/>
        <sz val="10"/>
        <rFont val="Arial"/>
        <family val="2"/>
      </rPr>
      <t>(%)</t>
    </r>
  </si>
  <si>
    <r>
      <t xml:space="preserve">Cộng dồn 5 tháng năm 2020 so với 
cùng kỳ 
</t>
    </r>
    <r>
      <rPr>
        <b/>
        <i/>
        <sz val="10"/>
        <rFont val="Arial"/>
        <family val="2"/>
      </rPr>
      <t>(%)</t>
    </r>
  </si>
  <si>
    <t>Thực hiện 
tháng 4 
năm 2020</t>
  </si>
  <si>
    <t>Ước tính tháng 5 
năm 2020</t>
  </si>
  <si>
    <r>
      <t xml:space="preserve">1. Sản xuất nông nghiệp đến ngày </t>
    </r>
    <r>
      <rPr>
        <b/>
        <sz val="14"/>
        <rFont val="Arial"/>
        <family val="2"/>
      </rPr>
      <t>21 th</t>
    </r>
    <r>
      <rPr>
        <b/>
        <sz val="14"/>
        <rFont val="Arial"/>
        <family val="2"/>
      </rPr>
      <t>áng 5 năm 2020</t>
    </r>
  </si>
  <si>
    <t>3. Chỉ số sản xuất công nghiệp tháng 5 và 5 tháng năm 2020</t>
  </si>
  <si>
    <t>4. Sản lượng một số sản phẩm công nghiệp chủ yếu tháng 5 và 5 tháng năm 2020</t>
  </si>
  <si>
    <r>
      <t>4.</t>
    </r>
    <r>
      <rPr>
        <b/>
        <i/>
        <sz val="14"/>
        <rFont val="Arial"/>
        <family val="2"/>
      </rPr>
      <t xml:space="preserve"> (Tiếp theo) </t>
    </r>
    <r>
      <rPr>
        <b/>
        <sz val="14"/>
        <rFont val="Arial"/>
        <family val="2"/>
      </rPr>
      <t>Sản lượng một số sản phẩm công nghiệp chủ yếu 
     tháng 5 và 5 tháng năm 2020</t>
    </r>
  </si>
  <si>
    <t>5. Chỉ số sử dụng lao động của doanh nghiệp công nghiệp 
     tháng 5 và 5 tháng năm 2020</t>
  </si>
  <si>
    <t>6. Vốn đầu tư thực hiện thuộc nguồn vốn ngân sách Nhà nước 
    do địa phương quản lý tháng 5 và 5 tháng năm 2020</t>
  </si>
  <si>
    <t>7. Hoạt động ngân hàng</t>
  </si>
  <si>
    <t>8. Tổng mức bán lẻ hàng hóa và doanh thu dịch vụ 
     tháng 5 và 5 tháng năm 2020</t>
  </si>
  <si>
    <t>9. Doanh thu bán lẻ hàng hóa tháng 5 và 5 tháng năm 2020</t>
  </si>
  <si>
    <t>10. Doanh thu dịch vụ lưu trú, ăn uống, du lịch lữ hành 
      và dịch vụ tiêu dùng khác tháng 5 và 5 tháng năm 2020</t>
  </si>
  <si>
    <t>11. Xuất khẩu</t>
  </si>
  <si>
    <t>12. Nhập khẩu</t>
  </si>
  <si>
    <t>13. Chỉ số giá tiêu dùng, chỉ số giá vàng và đô la Mỹ 
      tháng 5 và 5 tháng năm 2020</t>
  </si>
  <si>
    <t>14. Doanh thu vận tải, kho bãi và dịch vụ hỗ trợ vận tải 
      tháng 5 và 5 tháng năm 2020</t>
  </si>
  <si>
    <t>15. Vận tải hành khách và hàng hoá tháng 5 và 5 tháng năm 2020</t>
  </si>
  <si>
    <t>16. Trật tự, an toàn xã hội tháng 5 và 5 tháng năm 2020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</si>
</sst>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\ &quot;€&quot;;[Red]\-#,##0.00\ &quot;€&quot;"/>
    <numFmt numFmtId="173" formatCode="0.0"/>
    <numFmt numFmtId="174" formatCode="#,##0.0"/>
    <numFmt numFmtId="175" formatCode="_(* #,##0.0_);_(* \(#,##0.0\);_(* &quot;-&quot;_);_(@_)"/>
    <numFmt numFmtId="176" formatCode="_(* #,##0.0_);_(* \(#,##0.0\);_(* &quot;-&quot;?_);_(@_)"/>
    <numFmt numFmtId="177" formatCode="_(* #,##0.0_);_(* \(#,##0.0\);_(* &quot;-&quot;??_);_(@_)"/>
    <numFmt numFmtId="178" formatCode="_(* #,##0.000_);_(* \(#,##0.000\);_(* &quot;-&quot;??_);_(@_)"/>
    <numFmt numFmtId="179" formatCode="_-* #,##0\ _P_t_s_-;\-* #,##0\ _P_t_s_-;_-* &quot;-&quot;\ _P_t_s_-;_-@_-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&quot;\&quot;#,##0.00;[Red]&quot;\&quot;\-#,##0.00"/>
    <numFmt numFmtId="184" formatCode="&quot;\&quot;#,##0;[Red]&quot;\&quot;\-#,##0"/>
    <numFmt numFmtId="185" formatCode="_(* #,##0_);_(* \(#,##0\);_(* &quot;-&quot;??_);_(@_)"/>
    <numFmt numFmtId="186" formatCode="#,##0.000"/>
    <numFmt numFmtId="187" formatCode="0.000"/>
    <numFmt numFmtId="188" formatCode="0.0000"/>
    <numFmt numFmtId="189" formatCode="0.00000"/>
    <numFmt numFmtId="190" formatCode="_(&quot;$&quot;* #,##0.0_);_(&quot;$&quot;* \(#,##0.0\);_(&quot;$&quot;* &quot;-&quot;?_);_(@_)"/>
    <numFmt numFmtId="191" formatCode="#,##0.0_);\(#,##0.0\)"/>
    <numFmt numFmtId="192" formatCode="_(* #,##0.000_);_(* \(#,##0.000\);_(* &quot;-&quot;???_);_(@_)"/>
    <numFmt numFmtId="193" formatCode="_(* #,##0.0000_);_(* \(#,##0.0000\);_(* &quot;-&quot;??_);_(@_)"/>
    <numFmt numFmtId="194" formatCode="_(* #,##0.00000_);_(* \(#,##0.00000\);_(* &quot;-&quot;??_);_(@_)"/>
    <numFmt numFmtId="195" formatCode="_(* #,##0.00_);_(* \(#,##0.00\);_(* &quot;-&quot;?_);_(@_)"/>
    <numFmt numFmtId="196" formatCode="_(* #,##0.000_);_(* \(#,##0.000\);_(* &quot;-&quot;?_);_(@_)"/>
    <numFmt numFmtId="197" formatCode="_(* #,##0.0000_);_(* \(#,##0.0000\);_(* &quot;-&quot;?_);_(@_)"/>
    <numFmt numFmtId="198" formatCode="[$-409]dddd\,\ mmmm\ dd\,\ yyyy"/>
    <numFmt numFmtId="199" formatCode="[$-409]h:mm:ss\ AM/PM"/>
    <numFmt numFmtId="200" formatCode="#,##0.0000"/>
    <numFmt numFmtId="201" formatCode="&quot;$&quot;#,##0.0"/>
    <numFmt numFmtId="202" formatCode="_(* #,##0.00_);_(* \(#,##0.00\);_(* &quot;-&quot;???_);_(@_)"/>
    <numFmt numFmtId="203" formatCode="_(* #,##0.0_);_(* \(#,##0.0\);_(* &quot;-&quot;???_);_(@_)"/>
    <numFmt numFmtId="204" formatCode="_(* #,##0.0000_);_(* \(#,##0.0000\);_(* &quot;-&quot;????_);_(@_)"/>
    <numFmt numFmtId="205" formatCode="0.000000"/>
    <numFmt numFmtId="206" formatCode="_-* #,##0.0\ _₫_-;\-* #,##0.0\ _₫_-;_-* &quot;-&quot;?\ _₫_-;_-@_-"/>
    <numFmt numFmtId="207" formatCode="_-* #,##0.000\ _₫_-;\-* #,##0.000\ _₫_-;_-* &quot;-&quot;???\ _₫_-;_-@_-"/>
    <numFmt numFmtId="208" formatCode="#,##0.00;\-#,##0.00"/>
    <numFmt numFmtId="209" formatCode="_(* #,##0.00_);_(* \(#,##0.00\);_(* &quot;-&quot;_);_(@_)"/>
    <numFmt numFmtId="210" formatCode="#,##0;\-#,##0"/>
    <numFmt numFmtId="211" formatCode="0.0000000"/>
    <numFmt numFmtId="212" formatCode="#,##0\ _₫"/>
  </numFmts>
  <fonts count="79">
    <font>
      <sz val="10"/>
      <name val="Arial"/>
      <family val="0"/>
    </font>
    <font>
      <sz val="10"/>
      <name val="VNtimes new 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name val=".VnTime"/>
      <family val="2"/>
    </font>
    <font>
      <i/>
      <sz val="16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4" fillId="0" borderId="0">
      <alignment/>
      <protection/>
    </xf>
  </cellStyleXfs>
  <cellXfs count="42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78" applyFont="1">
      <alignment/>
      <protection/>
    </xf>
    <xf numFmtId="0" fontId="0" fillId="0" borderId="0" xfId="78" applyFont="1" applyBorder="1" applyAlignment="1">
      <alignment horizontal="center"/>
      <protection/>
    </xf>
    <xf numFmtId="0" fontId="0" fillId="0" borderId="0" xfId="78" applyFont="1" applyBorder="1">
      <alignment/>
      <protection/>
    </xf>
    <xf numFmtId="0" fontId="16" fillId="0" borderId="10" xfId="92" applyFont="1" applyBorder="1" applyAlignment="1">
      <alignment horizontal="right"/>
      <protection/>
    </xf>
    <xf numFmtId="0" fontId="17" fillId="0" borderId="0" xfId="92" applyFont="1" applyBorder="1">
      <alignment/>
      <protection/>
    </xf>
    <xf numFmtId="0" fontId="0" fillId="0" borderId="0" xfId="92" applyFont="1" applyBorder="1" applyAlignment="1">
      <alignment horizontal="left" indent="1"/>
      <protection/>
    </xf>
    <xf numFmtId="0" fontId="17" fillId="0" borderId="0" xfId="78" applyFont="1" applyBorder="1" applyAlignment="1">
      <alignment/>
      <protection/>
    </xf>
    <xf numFmtId="2" fontId="17" fillId="0" borderId="0" xfId="78" applyNumberFormat="1" applyFont="1" applyBorder="1" applyAlignment="1">
      <alignment horizontal="right" indent="1"/>
      <protection/>
    </xf>
    <xf numFmtId="2" fontId="17" fillId="0" borderId="0" xfId="78" applyNumberFormat="1" applyFont="1" applyAlignment="1">
      <alignment horizontal="right" indent="1"/>
      <protection/>
    </xf>
    <xf numFmtId="0" fontId="0" fillId="0" borderId="0" xfId="78" applyFont="1" applyBorder="1" applyAlignment="1">
      <alignment horizontal="left" indent="1"/>
      <protection/>
    </xf>
    <xf numFmtId="2" fontId="0" fillId="0" borderId="0" xfId="78" applyNumberFormat="1" applyFont="1" applyBorder="1" applyAlignment="1">
      <alignment horizontal="right" indent="1"/>
      <protection/>
    </xf>
    <xf numFmtId="2" fontId="0" fillId="0" borderId="0" xfId="78" applyNumberFormat="1" applyFont="1" applyAlignment="1">
      <alignment horizontal="right" indent="1"/>
      <protection/>
    </xf>
    <xf numFmtId="0" fontId="0" fillId="0" borderId="0" xfId="78" applyFont="1" applyBorder="1" applyAlignment="1">
      <alignment horizontal="left" wrapText="1" indent="1"/>
      <protection/>
    </xf>
    <xf numFmtId="0" fontId="17" fillId="0" borderId="0" xfId="92" applyFont="1" applyBorder="1" applyAlignment="1">
      <alignment wrapText="1"/>
      <protection/>
    </xf>
    <xf numFmtId="0" fontId="0" fillId="0" borderId="0" xfId="92" applyFont="1" applyAlignment="1">
      <alignment/>
      <protection/>
    </xf>
    <xf numFmtId="0" fontId="0" fillId="0" borderId="0" xfId="92" applyFont="1">
      <alignment/>
      <protection/>
    </xf>
    <xf numFmtId="0" fontId="17" fillId="0" borderId="0" xfId="92" applyFont="1">
      <alignment/>
      <protection/>
    </xf>
    <xf numFmtId="0" fontId="20" fillId="0" borderId="0" xfId="92" applyFont="1">
      <alignment/>
      <protection/>
    </xf>
    <xf numFmtId="0" fontId="15" fillId="0" borderId="10" xfId="92" applyFont="1" applyBorder="1" applyAlignment="1">
      <alignment horizontal="center"/>
      <protection/>
    </xf>
    <xf numFmtId="49" fontId="17" fillId="0" borderId="0" xfId="93" applyNumberFormat="1" applyFont="1" applyFill="1" applyBorder="1">
      <alignment/>
      <protection/>
    </xf>
    <xf numFmtId="2" fontId="17" fillId="0" borderId="11" xfId="92" applyNumberFormat="1" applyFont="1" applyBorder="1" applyAlignment="1">
      <alignment horizontal="right" indent="1"/>
      <protection/>
    </xf>
    <xf numFmtId="0" fontId="19" fillId="0" borderId="0" xfId="92" applyFont="1">
      <alignment/>
      <protection/>
    </xf>
    <xf numFmtId="49" fontId="0" fillId="0" borderId="0" xfId="93" applyNumberFormat="1" applyFont="1" applyFill="1" applyBorder="1">
      <alignment/>
      <protection/>
    </xf>
    <xf numFmtId="2" fontId="0" fillId="0" borderId="0" xfId="92" applyNumberFormat="1" applyFont="1" applyBorder="1" applyAlignment="1">
      <alignment horizontal="right" indent="1"/>
      <protection/>
    </xf>
    <xf numFmtId="0" fontId="20" fillId="0" borderId="0" xfId="92" applyFont="1" applyAlignment="1">
      <alignment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25" fillId="0" borderId="10" xfId="78" applyFont="1" applyBorder="1" applyAlignment="1">
      <alignment horizontal="right"/>
      <protection/>
    </xf>
    <xf numFmtId="0" fontId="0" fillId="0" borderId="10" xfId="78" applyFont="1" applyBorder="1">
      <alignment/>
      <protection/>
    </xf>
    <xf numFmtId="0" fontId="16" fillId="0" borderId="10" xfId="78" applyFont="1" applyBorder="1" applyAlignment="1">
      <alignment horizontal="right"/>
      <protection/>
    </xf>
    <xf numFmtId="0" fontId="0" fillId="0" borderId="0" xfId="91" applyFont="1" applyBorder="1" applyAlignment="1">
      <alignment horizontal="left" indent="1"/>
      <protection/>
    </xf>
    <xf numFmtId="0" fontId="0" fillId="0" borderId="0" xfId="91" applyFont="1">
      <alignment/>
      <protection/>
    </xf>
    <xf numFmtId="0" fontId="0" fillId="0" borderId="0" xfId="91" applyFont="1" applyAlignment="1">
      <alignment horizontal="left" indent="1"/>
      <protection/>
    </xf>
    <xf numFmtId="173" fontId="0" fillId="0" borderId="0" xfId="0" applyNumberFormat="1" applyFont="1" applyAlignment="1">
      <alignment/>
    </xf>
    <xf numFmtId="0" fontId="0" fillId="0" borderId="0" xfId="78" applyFont="1">
      <alignment/>
      <protection/>
    </xf>
    <xf numFmtId="0" fontId="15" fillId="0" borderId="0" xfId="78" applyFont="1" applyAlignment="1">
      <alignment horizontal="left" wrapText="1"/>
      <protection/>
    </xf>
    <xf numFmtId="0" fontId="17" fillId="0" borderId="0" xfId="76" applyFont="1" applyBorder="1" applyAlignment="1">
      <alignment horizontal="center" vertical="center"/>
      <protection/>
    </xf>
    <xf numFmtId="0" fontId="17" fillId="0" borderId="12" xfId="76" applyFont="1" applyBorder="1" applyAlignment="1">
      <alignment horizontal="center" vertical="center" wrapText="1"/>
      <protection/>
    </xf>
    <xf numFmtId="0" fontId="17" fillId="0" borderId="13" xfId="76" applyFont="1" applyBorder="1" applyAlignment="1">
      <alignment horizontal="center" vertical="center" wrapText="1"/>
      <protection/>
    </xf>
    <xf numFmtId="174" fontId="0" fillId="0" borderId="0" xfId="92" applyNumberFormat="1" applyFont="1" applyAlignment="1">
      <alignment/>
      <protection/>
    </xf>
    <xf numFmtId="0" fontId="16" fillId="0" borderId="0" xfId="78" applyFont="1" applyBorder="1" applyAlignment="1">
      <alignment horizontal="right"/>
      <protection/>
    </xf>
    <xf numFmtId="0" fontId="15" fillId="0" borderId="0" xfId="76" applyFont="1" applyBorder="1" applyAlignment="1">
      <alignment horizontal="left"/>
      <protection/>
    </xf>
    <xf numFmtId="0" fontId="17" fillId="0" borderId="0" xfId="76" applyFont="1" applyBorder="1" applyAlignment="1">
      <alignment horizontal="center" vertical="center" wrapText="1"/>
      <protection/>
    </xf>
    <xf numFmtId="0" fontId="0" fillId="0" borderId="0" xfId="92" applyFont="1" applyAlignment="1">
      <alignment/>
      <protection/>
    </xf>
    <xf numFmtId="0" fontId="17" fillId="0" borderId="0" xfId="76" applyFont="1" applyFill="1" applyBorder="1">
      <alignment/>
      <protection/>
    </xf>
    <xf numFmtId="3" fontId="17" fillId="0" borderId="0" xfId="89" applyNumberFormat="1" applyFont="1" applyFill="1" applyBorder="1" applyAlignment="1">
      <alignment horizontal="right"/>
      <protection/>
    </xf>
    <xf numFmtId="174" fontId="17" fillId="0" borderId="0" xfId="89" applyNumberFormat="1" applyFont="1" applyFill="1" applyBorder="1" applyAlignment="1">
      <alignment horizontal="right"/>
      <protection/>
    </xf>
    <xf numFmtId="0" fontId="19" fillId="0" borderId="0" xfId="78" applyFont="1" applyFill="1">
      <alignment/>
      <protection/>
    </xf>
    <xf numFmtId="3" fontId="0" fillId="0" borderId="0" xfId="89" applyNumberFormat="1" applyFont="1" applyFill="1" applyBorder="1" applyAlignment="1">
      <alignment horizontal="right"/>
      <protection/>
    </xf>
    <xf numFmtId="174" fontId="0" fillId="0" borderId="0" xfId="89" applyNumberFormat="1" applyFont="1" applyFill="1" applyBorder="1" applyAlignment="1">
      <alignment horizontal="right"/>
      <protection/>
    </xf>
    <xf numFmtId="0" fontId="0" fillId="0" borderId="0" xfId="78" applyFont="1" applyFill="1">
      <alignment/>
      <protection/>
    </xf>
    <xf numFmtId="0" fontId="20" fillId="0" borderId="0" xfId="78" applyFont="1" applyFill="1">
      <alignment/>
      <protection/>
    </xf>
    <xf numFmtId="174" fontId="0" fillId="0" borderId="0" xfId="89" applyNumberFormat="1" applyFont="1" applyBorder="1" applyAlignment="1">
      <alignment horizontal="right"/>
      <protection/>
    </xf>
    <xf numFmtId="0" fontId="15" fillId="0" borderId="10" xfId="76" applyFont="1" applyBorder="1" applyAlignment="1">
      <alignment horizontal="left"/>
      <protection/>
    </xf>
    <xf numFmtId="0" fontId="16" fillId="0" borderId="10" xfId="92" applyFont="1" applyBorder="1" applyAlignment="1">
      <alignment horizontal="right"/>
      <protection/>
    </xf>
    <xf numFmtId="0" fontId="17" fillId="0" borderId="0" xfId="92" applyFont="1" applyBorder="1">
      <alignment/>
      <protection/>
    </xf>
    <xf numFmtId="174" fontId="17" fillId="0" borderId="0" xfId="92" applyNumberFormat="1" applyFont="1" applyAlignment="1">
      <alignment/>
      <protection/>
    </xf>
    <xf numFmtId="173" fontId="17" fillId="0" borderId="0" xfId="92" applyNumberFormat="1" applyFont="1" applyAlignment="1">
      <alignment horizontal="right"/>
      <protection/>
    </xf>
    <xf numFmtId="173" fontId="17" fillId="0" borderId="0" xfId="92" applyNumberFormat="1" applyFont="1">
      <alignment/>
      <protection/>
    </xf>
    <xf numFmtId="0" fontId="17" fillId="0" borderId="0" xfId="92" applyFont="1">
      <alignment/>
      <protection/>
    </xf>
    <xf numFmtId="3" fontId="17" fillId="0" borderId="0" xfId="92" applyNumberFormat="1" applyFont="1" applyAlignment="1">
      <alignment/>
      <protection/>
    </xf>
    <xf numFmtId="173" fontId="0" fillId="0" borderId="0" xfId="92" applyNumberFormat="1" applyFont="1" applyAlignment="1">
      <alignment horizontal="right"/>
      <protection/>
    </xf>
    <xf numFmtId="173" fontId="26" fillId="0" borderId="0" xfId="92" applyNumberFormat="1" applyFont="1" applyAlignment="1">
      <alignment horizontal="right"/>
      <protection/>
    </xf>
    <xf numFmtId="0" fontId="0" fillId="0" borderId="0" xfId="92" applyFont="1" applyBorder="1" applyAlignment="1">
      <alignment horizontal="left" indent="1"/>
      <protection/>
    </xf>
    <xf numFmtId="174" fontId="0" fillId="0" borderId="0" xfId="92" applyNumberFormat="1" applyFont="1" applyAlignment="1">
      <alignment/>
      <protection/>
    </xf>
    <xf numFmtId="173" fontId="0" fillId="0" borderId="0" xfId="92" applyNumberFormat="1" applyFont="1" applyAlignment="1">
      <alignment horizontal="right"/>
      <protection/>
    </xf>
    <xf numFmtId="173" fontId="0" fillId="0" borderId="0" xfId="92" applyNumberFormat="1" applyFont="1" applyAlignment="1">
      <alignment horizontal="center"/>
      <protection/>
    </xf>
    <xf numFmtId="173" fontId="0" fillId="0" borderId="0" xfId="92" applyNumberFormat="1" applyFont="1">
      <alignment/>
      <protection/>
    </xf>
    <xf numFmtId="0" fontId="0" fillId="0" borderId="0" xfId="92" applyFont="1">
      <alignment/>
      <protection/>
    </xf>
    <xf numFmtId="173" fontId="0" fillId="0" borderId="0" xfId="92" applyNumberFormat="1" applyFont="1" applyAlignment="1">
      <alignment horizontal="right" indent="1"/>
      <protection/>
    </xf>
    <xf numFmtId="186" fontId="0" fillId="0" borderId="0" xfId="92" applyNumberFormat="1" applyFont="1">
      <alignment/>
      <protection/>
    </xf>
    <xf numFmtId="173" fontId="26" fillId="0" borderId="0" xfId="92" applyNumberFormat="1" applyFont="1" applyAlignment="1">
      <alignment horizontal="right" indent="1"/>
      <protection/>
    </xf>
    <xf numFmtId="0" fontId="16" fillId="0" borderId="0" xfId="92" applyFont="1">
      <alignment/>
      <protection/>
    </xf>
    <xf numFmtId="174" fontId="0" fillId="0" borderId="0" xfId="76" applyNumberFormat="1" applyFont="1">
      <alignment/>
      <protection/>
    </xf>
    <xf numFmtId="174" fontId="0" fillId="0" borderId="0" xfId="76" applyNumberFormat="1" applyFont="1" applyBorder="1">
      <alignment/>
      <protection/>
    </xf>
    <xf numFmtId="174" fontId="0" fillId="0" borderId="0" xfId="92" applyNumberFormat="1" applyFont="1" applyBorder="1" applyAlignment="1">
      <alignment/>
      <protection/>
    </xf>
    <xf numFmtId="173" fontId="0" fillId="0" borderId="0" xfId="92" applyNumberFormat="1" applyFont="1" applyBorder="1" applyAlignment="1">
      <alignment horizontal="right"/>
      <protection/>
    </xf>
    <xf numFmtId="173" fontId="0" fillId="0" borderId="0" xfId="92" applyNumberFormat="1" applyFont="1" applyBorder="1" applyAlignment="1">
      <alignment horizontal="right"/>
      <protection/>
    </xf>
    <xf numFmtId="173" fontId="0" fillId="0" borderId="0" xfId="92" applyNumberFormat="1" applyFont="1" applyBorder="1" applyAlignment="1">
      <alignment horizontal="right" indent="1"/>
      <protection/>
    </xf>
    <xf numFmtId="173" fontId="0" fillId="0" borderId="0" xfId="92" applyNumberFormat="1" applyFont="1" applyBorder="1" applyAlignment="1">
      <alignment horizontal="center"/>
      <protection/>
    </xf>
    <xf numFmtId="0" fontId="27" fillId="0" borderId="0" xfId="92" applyFont="1">
      <alignment/>
      <protection/>
    </xf>
    <xf numFmtId="173" fontId="17" fillId="0" borderId="0" xfId="92" applyNumberFormat="1" applyFont="1" applyAlignment="1">
      <alignment horizontal="right" indent="1"/>
      <protection/>
    </xf>
    <xf numFmtId="3" fontId="17" fillId="0" borderId="0" xfId="92" applyNumberFormat="1" applyFont="1" applyAlignment="1">
      <alignment/>
      <protection/>
    </xf>
    <xf numFmtId="174" fontId="26" fillId="0" borderId="0" xfId="92" applyNumberFormat="1" applyFont="1" applyAlignment="1">
      <alignment/>
      <protection/>
    </xf>
    <xf numFmtId="174" fontId="0" fillId="0" borderId="0" xfId="76" applyNumberFormat="1" applyFont="1">
      <alignment/>
      <protection/>
    </xf>
    <xf numFmtId="0" fontId="16" fillId="0" borderId="0" xfId="92" applyFont="1">
      <alignment/>
      <protection/>
    </xf>
    <xf numFmtId="0" fontId="27" fillId="0" borderId="0" xfId="92" applyFont="1">
      <alignment/>
      <protection/>
    </xf>
    <xf numFmtId="174" fontId="0" fillId="0" borderId="0" xfId="76" applyNumberFormat="1" applyFont="1" applyBorder="1">
      <alignment/>
      <protection/>
    </xf>
    <xf numFmtId="174" fontId="0" fillId="0" borderId="0" xfId="92" applyNumberFormat="1" applyFont="1" applyBorder="1" applyAlignment="1">
      <alignment/>
      <protection/>
    </xf>
    <xf numFmtId="0" fontId="0" fillId="0" borderId="0" xfId="92" applyFont="1" applyBorder="1">
      <alignment/>
      <protection/>
    </xf>
    <xf numFmtId="0" fontId="0" fillId="0" borderId="0" xfId="92" applyFont="1" applyBorder="1" applyAlignment="1">
      <alignment/>
      <protection/>
    </xf>
    <xf numFmtId="0" fontId="15" fillId="0" borderId="10" xfId="92" applyFont="1" applyBorder="1" applyAlignment="1">
      <alignment horizontal="left"/>
      <protection/>
    </xf>
    <xf numFmtId="0" fontId="17" fillId="0" borderId="0" xfId="92" applyFont="1" applyBorder="1" applyAlignment="1">
      <alignment horizontal="left"/>
      <protection/>
    </xf>
    <xf numFmtId="174" fontId="17" fillId="0" borderId="0" xfId="92" applyNumberFormat="1" applyFont="1" applyAlignment="1">
      <alignment horizontal="right" indent="1"/>
      <protection/>
    </xf>
    <xf numFmtId="173" fontId="0" fillId="0" borderId="0" xfId="76" applyNumberFormat="1" applyFont="1" applyBorder="1" applyAlignment="1">
      <alignment horizontal="right" indent="1"/>
      <protection/>
    </xf>
    <xf numFmtId="3" fontId="0" fillId="0" borderId="0" xfId="92" applyNumberFormat="1" applyFont="1">
      <alignment/>
      <protection/>
    </xf>
    <xf numFmtId="3" fontId="0" fillId="0" borderId="0" xfId="92" applyNumberFormat="1" applyFont="1" applyBorder="1" applyAlignment="1">
      <alignment horizontal="right"/>
      <protection/>
    </xf>
    <xf numFmtId="41" fontId="0" fillId="0" borderId="0" xfId="92" applyNumberFormat="1" applyFont="1" applyBorder="1" applyAlignment="1">
      <alignment horizontal="right"/>
      <protection/>
    </xf>
    <xf numFmtId="173" fontId="0" fillId="0" borderId="0" xfId="92" applyNumberFormat="1" applyFont="1" applyBorder="1">
      <alignment/>
      <protection/>
    </xf>
    <xf numFmtId="174" fontId="0" fillId="0" borderId="0" xfId="92" applyNumberFormat="1" applyFont="1" applyBorder="1" applyAlignment="1">
      <alignment horizontal="right" indent="1"/>
      <protection/>
    </xf>
    <xf numFmtId="0" fontId="18" fillId="0" borderId="0" xfId="92" applyFont="1" applyAlignment="1">
      <alignment horizontal="left"/>
      <protection/>
    </xf>
    <xf numFmtId="0" fontId="20" fillId="0" borderId="0" xfId="92" applyFont="1">
      <alignment/>
      <protection/>
    </xf>
    <xf numFmtId="0" fontId="19" fillId="0" borderId="0" xfId="92" applyFont="1">
      <alignment/>
      <protection/>
    </xf>
    <xf numFmtId="3" fontId="0" fillId="0" borderId="0" xfId="92" applyNumberFormat="1" applyFont="1" applyBorder="1" applyAlignment="1">
      <alignment horizontal="right" indent="1"/>
      <protection/>
    </xf>
    <xf numFmtId="0" fontId="20" fillId="0" borderId="0" xfId="92" applyFont="1" applyBorder="1">
      <alignment/>
      <protection/>
    </xf>
    <xf numFmtId="173" fontId="0" fillId="0" borderId="0" xfId="92" applyNumberFormat="1" applyFont="1" applyFill="1" applyBorder="1" applyAlignment="1">
      <alignment horizontal="right" indent="1"/>
      <protection/>
    </xf>
    <xf numFmtId="177" fontId="0" fillId="0" borderId="0" xfId="92" applyNumberFormat="1" applyFont="1" applyFill="1" applyAlignment="1">
      <alignment horizontal="left" indent="1"/>
      <protection/>
    </xf>
    <xf numFmtId="185" fontId="0" fillId="0" borderId="0" xfId="92" applyNumberFormat="1" applyFont="1" applyFill="1" applyAlignment="1">
      <alignment horizontal="left" indent="3"/>
      <protection/>
    </xf>
    <xf numFmtId="0" fontId="2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174" fontId="17" fillId="0" borderId="0" xfId="90" applyNumberFormat="1" applyFont="1" applyBorder="1">
      <alignment/>
      <protection/>
    </xf>
    <xf numFmtId="174" fontId="0" fillId="0" borderId="0" xfId="90" applyNumberFormat="1" applyFont="1" applyBorder="1" applyAlignment="1">
      <alignment horizontal="right" indent="2"/>
      <protection/>
    </xf>
    <xf numFmtId="174" fontId="0" fillId="0" borderId="0" xfId="90" applyNumberFormat="1" applyFont="1" applyBorder="1" applyAlignment="1" quotePrefix="1">
      <alignment horizontal="right"/>
      <protection/>
    </xf>
    <xf numFmtId="174" fontId="17" fillId="0" borderId="0" xfId="90" applyNumberFormat="1" applyFont="1" applyBorder="1" applyAlignment="1">
      <alignment horizontal="right" indent="2"/>
      <protection/>
    </xf>
    <xf numFmtId="0" fontId="0" fillId="0" borderId="0" xfId="92" applyFont="1" applyFill="1">
      <alignment/>
      <protection/>
    </xf>
    <xf numFmtId="0" fontId="15" fillId="0" borderId="10" xfId="92" applyFont="1" applyFill="1" applyBorder="1" applyAlignment="1">
      <alignment horizontal="left"/>
      <protection/>
    </xf>
    <xf numFmtId="177" fontId="15" fillId="0" borderId="10" xfId="92" applyNumberFormat="1" applyFont="1" applyFill="1" applyBorder="1" applyAlignment="1">
      <alignment horizontal="left"/>
      <protection/>
    </xf>
    <xf numFmtId="0" fontId="16" fillId="0" borderId="0" xfId="92" applyFont="1" applyFill="1" applyAlignment="1">
      <alignment horizontal="right"/>
      <protection/>
    </xf>
    <xf numFmtId="0" fontId="15" fillId="0" borderId="0" xfId="76" applyFont="1" applyFill="1" applyBorder="1" applyAlignment="1">
      <alignment horizontal="left"/>
      <protection/>
    </xf>
    <xf numFmtId="0" fontId="0" fillId="0" borderId="0" xfId="92" applyFont="1" applyFill="1" applyAlignment="1">
      <alignment/>
      <protection/>
    </xf>
    <xf numFmtId="0" fontId="17" fillId="0" borderId="13" xfId="76" applyFont="1" applyFill="1" applyBorder="1" applyAlignment="1">
      <alignment horizontal="center" vertical="center" wrapText="1"/>
      <protection/>
    </xf>
    <xf numFmtId="0" fontId="22" fillId="0" borderId="0" xfId="96" applyNumberFormat="1" applyFont="1" applyFill="1" applyBorder="1" applyAlignment="1">
      <alignment/>
      <protection/>
    </xf>
    <xf numFmtId="177" fontId="17" fillId="0" borderId="0" xfId="92" applyNumberFormat="1" applyFont="1" applyFill="1" applyAlignment="1" quotePrefix="1">
      <alignment/>
      <protection/>
    </xf>
    <xf numFmtId="0" fontId="17" fillId="0" borderId="0" xfId="92" applyFont="1" applyFill="1">
      <alignment/>
      <protection/>
    </xf>
    <xf numFmtId="177" fontId="17" fillId="0" borderId="0" xfId="92" applyNumberFormat="1" applyFont="1" applyFill="1">
      <alignment/>
      <protection/>
    </xf>
    <xf numFmtId="0" fontId="17" fillId="0" borderId="0" xfId="92" applyFont="1" applyFill="1">
      <alignment/>
      <protection/>
    </xf>
    <xf numFmtId="0" fontId="23" fillId="0" borderId="0" xfId="78" applyNumberFormat="1" applyFont="1" applyFill="1" applyBorder="1" applyAlignment="1">
      <alignment horizontal="left" indent="3"/>
      <protection/>
    </xf>
    <xf numFmtId="177" fontId="0" fillId="0" borderId="0" xfId="92" applyNumberFormat="1" applyFont="1" applyFill="1" applyAlignment="1">
      <alignment horizontal="right"/>
      <protection/>
    </xf>
    <xf numFmtId="177" fontId="0" fillId="0" borderId="0" xfId="92" applyNumberFormat="1" applyFont="1" applyFill="1">
      <alignment/>
      <protection/>
    </xf>
    <xf numFmtId="173" fontId="0" fillId="0" borderId="0" xfId="92" applyNumberFormat="1" applyFont="1" applyFill="1" applyAlignment="1">
      <alignment horizontal="right"/>
      <protection/>
    </xf>
    <xf numFmtId="0" fontId="23" fillId="0" borderId="0" xfId="78" applyNumberFormat="1" applyFont="1" applyFill="1" applyBorder="1" applyAlignment="1">
      <alignment/>
      <protection/>
    </xf>
    <xf numFmtId="176" fontId="0" fillId="0" borderId="0" xfId="92" applyNumberFormat="1" applyFont="1" applyFill="1">
      <alignment/>
      <protection/>
    </xf>
    <xf numFmtId="191" fontId="0" fillId="0" borderId="0" xfId="92" applyNumberFormat="1" applyFont="1" applyFill="1">
      <alignment/>
      <protection/>
    </xf>
    <xf numFmtId="177" fontId="0" fillId="0" borderId="0" xfId="92" applyNumberFormat="1" applyFont="1" applyFill="1" applyBorder="1">
      <alignment/>
      <protection/>
    </xf>
    <xf numFmtId="0" fontId="0" fillId="0" borderId="0" xfId="92" applyFont="1" applyFill="1" applyBorder="1">
      <alignment/>
      <protection/>
    </xf>
    <xf numFmtId="0" fontId="0" fillId="0" borderId="0" xfId="78" applyFont="1" applyFill="1">
      <alignment/>
      <protection/>
    </xf>
    <xf numFmtId="177" fontId="0" fillId="0" borderId="0" xfId="92" applyNumberFormat="1" applyFont="1" applyFill="1" applyAlignment="1" quotePrefix="1">
      <alignment/>
      <protection/>
    </xf>
    <xf numFmtId="177" fontId="0" fillId="0" borderId="0" xfId="92" applyNumberFormat="1" applyFont="1" applyFill="1" applyAlignment="1">
      <alignment horizontal="right"/>
      <protection/>
    </xf>
    <xf numFmtId="0" fontId="17" fillId="0" borderId="0" xfId="92" applyFont="1" applyFill="1" applyBorder="1" applyAlignment="1">
      <alignment horizontal="left"/>
      <protection/>
    </xf>
    <xf numFmtId="0" fontId="0" fillId="0" borderId="0" xfId="92" applyFont="1" applyFill="1" applyAlignment="1">
      <alignment/>
      <protection/>
    </xf>
    <xf numFmtId="0" fontId="17" fillId="0" borderId="10" xfId="92" applyFont="1" applyFill="1" applyBorder="1" applyAlignment="1">
      <alignment horizontal="left"/>
      <protection/>
    </xf>
    <xf numFmtId="0" fontId="17" fillId="0" borderId="0" xfId="92" applyFont="1" applyFill="1" applyBorder="1" applyAlignment="1">
      <alignment horizontal="center"/>
      <protection/>
    </xf>
    <xf numFmtId="0" fontId="0" fillId="0" borderId="0" xfId="76" applyFont="1" applyFill="1">
      <alignment/>
      <protection/>
    </xf>
    <xf numFmtId="0" fontId="17" fillId="0" borderId="0" xfId="92" applyFont="1" applyFill="1" applyBorder="1" applyAlignment="1">
      <alignment/>
      <protection/>
    </xf>
    <xf numFmtId="0" fontId="17" fillId="0" borderId="0" xfId="92" applyFont="1" applyFill="1" applyBorder="1" applyAlignment="1">
      <alignment horizontal="center" vertical="center"/>
      <protection/>
    </xf>
    <xf numFmtId="0" fontId="17" fillId="0" borderId="0" xfId="76" applyFont="1" applyFill="1" applyBorder="1" applyAlignment="1">
      <alignment horizontal="center" vertical="center" wrapText="1"/>
      <protection/>
    </xf>
    <xf numFmtId="0" fontId="0" fillId="0" borderId="0" xfId="92" applyFont="1" applyFill="1" applyBorder="1" applyAlignment="1">
      <alignment horizontal="left" indent="1"/>
      <protection/>
    </xf>
    <xf numFmtId="1" fontId="0" fillId="0" borderId="0" xfId="92" applyNumberFormat="1" applyFont="1" applyFill="1" applyAlignment="1">
      <alignment horizontal="center"/>
      <protection/>
    </xf>
    <xf numFmtId="185" fontId="0" fillId="0" borderId="0" xfId="92" applyNumberFormat="1" applyFont="1" applyFill="1" applyAlignment="1">
      <alignment horizontal="center"/>
      <protection/>
    </xf>
    <xf numFmtId="177" fontId="0" fillId="0" borderId="0" xfId="76" applyNumberFormat="1" applyFont="1" applyFill="1">
      <alignment/>
      <protection/>
    </xf>
    <xf numFmtId="177" fontId="0" fillId="0" borderId="0" xfId="92" applyNumberFormat="1" applyFont="1" applyFill="1" applyAlignment="1">
      <alignment horizontal="center"/>
      <protection/>
    </xf>
    <xf numFmtId="185" fontId="0" fillId="0" borderId="0" xfId="92" applyNumberFormat="1" applyFont="1" applyFill="1" applyAlignment="1">
      <alignment horizontal="right"/>
      <protection/>
    </xf>
    <xf numFmtId="177" fontId="0" fillId="0" borderId="0" xfId="92" applyNumberFormat="1" applyFont="1" applyFill="1" applyAlignment="1">
      <alignment horizontal="right" indent="1"/>
      <protection/>
    </xf>
    <xf numFmtId="185" fontId="0" fillId="0" borderId="0" xfId="92" applyNumberFormat="1" applyFont="1" applyFill="1" applyAlignment="1">
      <alignment horizontal="left" indent="1"/>
      <protection/>
    </xf>
    <xf numFmtId="0" fontId="17" fillId="0" borderId="0" xfId="92" applyFont="1" applyFill="1" applyBorder="1" applyAlignment="1">
      <alignment horizontal="left" vertical="center" indent="1"/>
      <protection/>
    </xf>
    <xf numFmtId="0" fontId="17" fillId="0" borderId="0" xfId="92" applyFont="1" applyFill="1" applyAlignment="1">
      <alignment horizontal="left" vertical="center" indent="1"/>
      <protection/>
    </xf>
    <xf numFmtId="0" fontId="0" fillId="0" borderId="0" xfId="92" applyFont="1" applyFill="1" applyAlignment="1">
      <alignment horizontal="left" vertical="center" indent="1"/>
      <protection/>
    </xf>
    <xf numFmtId="0" fontId="0" fillId="0" borderId="0" xfId="92" applyFont="1" applyFill="1" applyAlignment="1">
      <alignment horizontal="center" vertical="center"/>
      <protection/>
    </xf>
    <xf numFmtId="185" fontId="0" fillId="0" borderId="0" xfId="92" applyNumberFormat="1" applyFont="1" applyFill="1" applyAlignment="1">
      <alignment horizontal="right"/>
      <protection/>
    </xf>
    <xf numFmtId="0" fontId="0" fillId="0" borderId="0" xfId="92" applyFont="1" applyFill="1" applyBorder="1" applyAlignment="1" quotePrefix="1">
      <alignment horizontal="left" indent="4"/>
      <protection/>
    </xf>
    <xf numFmtId="1" fontId="73" fillId="0" borderId="0" xfId="92" applyNumberFormat="1" applyFont="1" applyFill="1">
      <alignment/>
      <protection/>
    </xf>
    <xf numFmtId="0" fontId="0" fillId="0" borderId="0" xfId="92" applyFont="1" applyFill="1" applyAlignment="1">
      <alignment horizontal="center"/>
      <protection/>
    </xf>
    <xf numFmtId="173" fontId="73" fillId="0" borderId="0" xfId="92" applyNumberFormat="1" applyFont="1" applyFill="1">
      <alignment/>
      <protection/>
    </xf>
    <xf numFmtId="0" fontId="0" fillId="0" borderId="0" xfId="78" applyFont="1" applyFill="1" applyBorder="1">
      <alignment/>
      <protection/>
    </xf>
    <xf numFmtId="0" fontId="73" fillId="0" borderId="0" xfId="92" applyFont="1" applyFill="1">
      <alignment/>
      <protection/>
    </xf>
    <xf numFmtId="173" fontId="0" fillId="0" borderId="0" xfId="92" applyNumberFormat="1" applyFont="1" applyFill="1" applyAlignment="1">
      <alignment horizontal="right"/>
      <protection/>
    </xf>
    <xf numFmtId="0" fontId="15" fillId="0" borderId="0" xfId="78" applyFont="1" applyAlignment="1">
      <alignment horizontal="left" wrapText="1"/>
      <protection/>
    </xf>
    <xf numFmtId="0" fontId="0" fillId="0" borderId="0" xfId="0" applyFont="1" applyAlignment="1">
      <alignment/>
    </xf>
    <xf numFmtId="0" fontId="16" fillId="0" borderId="10" xfId="91" applyFont="1" applyBorder="1" applyAlignment="1">
      <alignment horizontal="right"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8" fillId="0" borderId="0" xfId="92" applyFont="1" applyBorder="1">
      <alignment/>
      <protection/>
    </xf>
    <xf numFmtId="0" fontId="2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17" fillId="0" borderId="1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7" fillId="0" borderId="11" xfId="0" applyFont="1" applyBorder="1" applyAlignment="1">
      <alignment horizontal="center" wrapText="1"/>
    </xf>
    <xf numFmtId="0" fontId="15" fillId="0" borderId="10" xfId="76" applyFont="1" applyBorder="1" applyAlignment="1">
      <alignment horizontal="center"/>
      <protection/>
    </xf>
    <xf numFmtId="0" fontId="0" fillId="0" borderId="0" xfId="76" applyFont="1" applyBorder="1" applyAlignment="1">
      <alignment horizontal="center"/>
      <protection/>
    </xf>
    <xf numFmtId="0" fontId="0" fillId="0" borderId="0" xfId="76">
      <alignment/>
      <protection/>
    </xf>
    <xf numFmtId="0" fontId="17" fillId="0" borderId="0" xfId="76" applyFont="1" applyBorder="1">
      <alignment/>
      <protection/>
    </xf>
    <xf numFmtId="0" fontId="18" fillId="0" borderId="0" xfId="76" applyFont="1" applyFill="1" applyBorder="1">
      <alignment/>
      <protection/>
    </xf>
    <xf numFmtId="0" fontId="18" fillId="0" borderId="0" xfId="76" applyFont="1">
      <alignment/>
      <protection/>
    </xf>
    <xf numFmtId="0" fontId="0" fillId="0" borderId="0" xfId="76" applyFont="1" applyBorder="1" applyAlignment="1">
      <alignment horizontal="left" indent="1"/>
      <protection/>
    </xf>
    <xf numFmtId="0" fontId="0" fillId="0" borderId="0" xfId="76" applyFont="1" applyBorder="1" applyAlignment="1">
      <alignment horizontal="left" wrapText="1" indent="1"/>
      <protection/>
    </xf>
    <xf numFmtId="0" fontId="16" fillId="0" borderId="0" xfId="76" applyFont="1">
      <alignment/>
      <protection/>
    </xf>
    <xf numFmtId="0" fontId="0" fillId="0" borderId="0" xfId="76" applyFont="1" applyBorder="1" applyAlignment="1">
      <alignment horizontal="left" wrapText="1" indent="1"/>
      <protection/>
    </xf>
    <xf numFmtId="0" fontId="18" fillId="0" borderId="0" xfId="76" applyFont="1" applyBorder="1">
      <alignment/>
      <protection/>
    </xf>
    <xf numFmtId="0" fontId="16" fillId="0" borderId="11" xfId="78" applyFont="1" applyFill="1" applyBorder="1">
      <alignment/>
      <protection/>
    </xf>
    <xf numFmtId="0" fontId="0" fillId="0" borderId="11" xfId="78" applyFont="1" applyFill="1" applyBorder="1">
      <alignment/>
      <protection/>
    </xf>
    <xf numFmtId="3" fontId="0" fillId="0" borderId="0" xfId="78" applyNumberFormat="1" applyFont="1" applyBorder="1" applyAlignment="1">
      <alignment/>
      <protection/>
    </xf>
    <xf numFmtId="4" fontId="0" fillId="0" borderId="0" xfId="78" applyNumberFormat="1" applyFont="1" applyBorder="1" applyAlignment="1">
      <alignment/>
      <protection/>
    </xf>
    <xf numFmtId="0" fontId="17" fillId="0" borderId="15" xfId="76" applyFont="1" applyFill="1" applyBorder="1" applyAlignment="1">
      <alignment horizontal="center" vertical="center" wrapText="1"/>
      <protection/>
    </xf>
    <xf numFmtId="2" fontId="0" fillId="0" borderId="0" xfId="76" applyNumberFormat="1" applyFont="1" applyBorder="1" applyAlignment="1">
      <alignment horizontal="right" wrapText="1" indent="1"/>
      <protection/>
    </xf>
    <xf numFmtId="2" fontId="0" fillId="0" borderId="0" xfId="76" applyNumberFormat="1" applyFont="1" applyBorder="1" applyAlignment="1">
      <alignment horizontal="right" indent="1"/>
      <protection/>
    </xf>
    <xf numFmtId="2" fontId="0" fillId="0" borderId="0" xfId="76" applyNumberFormat="1" applyFont="1" applyBorder="1" applyAlignment="1">
      <alignment horizontal="right" wrapText="1" indent="1"/>
      <protection/>
    </xf>
    <xf numFmtId="3" fontId="16" fillId="0" borderId="0" xfId="89" applyNumberFormat="1" applyFont="1" applyFill="1" applyBorder="1" applyAlignment="1">
      <alignment horizontal="right"/>
      <protection/>
    </xf>
    <xf numFmtId="174" fontId="16" fillId="0" borderId="0" xfId="89" applyNumberFormat="1" applyFont="1" applyFill="1" applyBorder="1" applyAlignment="1">
      <alignment horizontal="right"/>
      <protection/>
    </xf>
    <xf numFmtId="0" fontId="31" fillId="0" borderId="0" xfId="78" applyFont="1" applyFill="1">
      <alignment/>
      <protection/>
    </xf>
    <xf numFmtId="0" fontId="16" fillId="0" borderId="10" xfId="78" applyFont="1" applyBorder="1" applyAlignment="1">
      <alignment horizontal="right"/>
      <protection/>
    </xf>
    <xf numFmtId="3" fontId="0" fillId="0" borderId="0" xfId="92" applyNumberFormat="1" applyFont="1" applyAlignment="1">
      <alignment/>
      <protection/>
    </xf>
    <xf numFmtId="3" fontId="0" fillId="0" borderId="0" xfId="76" applyNumberFormat="1" applyFont="1">
      <alignment/>
      <protection/>
    </xf>
    <xf numFmtId="3" fontId="0" fillId="0" borderId="0" xfId="92" applyNumberFormat="1" applyFont="1" applyAlignment="1">
      <alignment/>
      <protection/>
    </xf>
    <xf numFmtId="3" fontId="0" fillId="0" borderId="0" xfId="76" applyNumberFormat="1" applyFont="1">
      <alignment/>
      <protection/>
    </xf>
    <xf numFmtId="3" fontId="26" fillId="0" borderId="0" xfId="92" applyNumberFormat="1" applyFont="1" applyAlignment="1">
      <alignment/>
      <protection/>
    </xf>
    <xf numFmtId="0" fontId="0" fillId="0" borderId="0" xfId="0" applyFont="1" applyFill="1" applyAlignment="1">
      <alignment/>
    </xf>
    <xf numFmtId="0" fontId="16" fillId="0" borderId="0" xfId="78" applyFont="1" applyFill="1" applyBorder="1">
      <alignment/>
      <protection/>
    </xf>
    <xf numFmtId="0" fontId="16" fillId="0" borderId="0" xfId="78" applyFont="1" applyFill="1">
      <alignment/>
      <protection/>
    </xf>
    <xf numFmtId="2" fontId="17" fillId="0" borderId="0" xfId="76" applyNumberFormat="1" applyFont="1" applyBorder="1" applyAlignment="1">
      <alignment horizontal="right" indent="1"/>
      <protection/>
    </xf>
    <xf numFmtId="2" fontId="18" fillId="0" borderId="0" xfId="76" applyNumberFormat="1" applyFont="1" applyFill="1" applyBorder="1" applyAlignment="1">
      <alignment horizontal="right"/>
      <protection/>
    </xf>
    <xf numFmtId="2" fontId="18" fillId="0" borderId="0" xfId="76" applyNumberFormat="1" applyFont="1" applyBorder="1" applyAlignment="1">
      <alignment horizontal="right"/>
      <protection/>
    </xf>
    <xf numFmtId="0" fontId="0" fillId="0" borderId="0" xfId="84" applyFont="1" applyBorder="1">
      <alignment/>
      <protection/>
    </xf>
    <xf numFmtId="0" fontId="0" fillId="0" borderId="14" xfId="84" applyFont="1" applyBorder="1" applyAlignment="1">
      <alignment vertical="center"/>
      <protection/>
    </xf>
    <xf numFmtId="0" fontId="0" fillId="0" borderId="14" xfId="78" applyFont="1" applyBorder="1" applyAlignment="1">
      <alignment horizontal="center" vertical="center"/>
      <protection/>
    </xf>
    <xf numFmtId="0" fontId="17" fillId="0" borderId="15" xfId="78" applyFont="1" applyBorder="1" applyAlignment="1">
      <alignment horizontal="center" vertical="center" wrapText="1"/>
      <protection/>
    </xf>
    <xf numFmtId="0" fontId="17" fillId="0" borderId="0" xfId="78" applyNumberFormat="1" applyFont="1" applyBorder="1" applyAlignment="1">
      <alignment horizontal="left"/>
      <protection/>
    </xf>
    <xf numFmtId="174" fontId="0" fillId="0" borderId="0" xfId="78" applyNumberFormat="1" applyFont="1" applyBorder="1" applyAlignment="1">
      <alignment horizontal="right" indent="3"/>
      <protection/>
    </xf>
    <xf numFmtId="174" fontId="17" fillId="0" borderId="0" xfId="78" applyNumberFormat="1" applyFont="1" applyBorder="1" applyAlignment="1">
      <alignment horizontal="right" indent="2"/>
      <protection/>
    </xf>
    <xf numFmtId="0" fontId="17" fillId="0" borderId="0" xfId="84" applyFont="1" applyBorder="1" applyAlignment="1">
      <alignment vertical="top"/>
      <protection/>
    </xf>
    <xf numFmtId="0" fontId="0" fillId="0" borderId="0" xfId="84" applyFont="1" applyBorder="1" applyAlignment="1">
      <alignment vertical="top"/>
      <protection/>
    </xf>
    <xf numFmtId="0" fontId="0" fillId="0" borderId="0" xfId="78" applyFont="1" applyBorder="1" applyAlignment="1">
      <alignment vertical="top"/>
      <protection/>
    </xf>
    <xf numFmtId="4" fontId="0" fillId="0" borderId="0" xfId="78" applyNumberFormat="1" applyFont="1" applyBorder="1" applyAlignment="1">
      <alignment horizontal="right" indent="2"/>
      <protection/>
    </xf>
    <xf numFmtId="0" fontId="17" fillId="0" borderId="0" xfId="78" applyNumberFormat="1" applyFont="1" applyBorder="1" applyAlignment="1">
      <alignment horizontal="left" vertical="top"/>
      <protection/>
    </xf>
    <xf numFmtId="0" fontId="18" fillId="0" borderId="0" xfId="78" applyNumberFormat="1" applyFont="1" applyBorder="1">
      <alignment/>
      <protection/>
    </xf>
    <xf numFmtId="0" fontId="0" fillId="0" borderId="0" xfId="78" applyNumberFormat="1" applyFont="1" applyBorder="1">
      <alignment/>
      <protection/>
    </xf>
    <xf numFmtId="174" fontId="0" fillId="0" borderId="0" xfId="78" applyNumberFormat="1" applyFont="1" applyBorder="1" applyAlignment="1">
      <alignment horizontal="right" indent="2"/>
      <protection/>
    </xf>
    <xf numFmtId="200" fontId="0" fillId="0" borderId="0" xfId="78" applyNumberFormat="1" applyFont="1">
      <alignment/>
      <protection/>
    </xf>
    <xf numFmtId="0" fontId="0" fillId="0" borderId="0" xfId="78" applyNumberFormat="1" applyFont="1" applyBorder="1" applyAlignment="1">
      <alignment horizontal="left"/>
      <protection/>
    </xf>
    <xf numFmtId="4" fontId="0" fillId="0" borderId="0" xfId="78" applyNumberFormat="1" applyFont="1" applyBorder="1" applyAlignment="1">
      <alignment horizontal="right" indent="3"/>
      <protection/>
    </xf>
    <xf numFmtId="0" fontId="20" fillId="0" borderId="0" xfId="84" applyFont="1" applyBorder="1">
      <alignment/>
      <protection/>
    </xf>
    <xf numFmtId="0" fontId="17" fillId="0" borderId="0" xfId="78" applyFont="1">
      <alignment/>
      <protection/>
    </xf>
    <xf numFmtId="173" fontId="74" fillId="0" borderId="0" xfId="92" applyNumberFormat="1" applyFont="1">
      <alignment/>
      <protection/>
    </xf>
    <xf numFmtId="173" fontId="75" fillId="0" borderId="0" xfId="92" applyNumberFormat="1" applyFont="1">
      <alignment/>
      <protection/>
    </xf>
    <xf numFmtId="0" fontId="17" fillId="0" borderId="0" xfId="78" applyFont="1" applyBorder="1">
      <alignment/>
      <protection/>
    </xf>
    <xf numFmtId="0" fontId="0" fillId="0" borderId="0" xfId="78" applyFont="1" applyBorder="1">
      <alignment/>
      <protection/>
    </xf>
    <xf numFmtId="0" fontId="17" fillId="0" borderId="0" xfId="78" applyFont="1">
      <alignment/>
      <protection/>
    </xf>
    <xf numFmtId="174" fontId="17" fillId="0" borderId="0" xfId="78" applyNumberFormat="1" applyFont="1" applyAlignment="1">
      <alignment horizontal="right" indent="2"/>
      <protection/>
    </xf>
    <xf numFmtId="0" fontId="0" fillId="0" borderId="0" xfId="78" applyFont="1" applyBorder="1" applyAlignment="1">
      <alignment/>
      <protection/>
    </xf>
    <xf numFmtId="0" fontId="0" fillId="0" borderId="0" xfId="78" applyFont="1" applyBorder="1" applyAlignment="1">
      <alignment horizontal="right" indent="1"/>
      <protection/>
    </xf>
    <xf numFmtId="2" fontId="0" fillId="0" borderId="0" xfId="78" applyNumberFormat="1" applyFont="1" applyBorder="1" applyAlignment="1">
      <alignment/>
      <protection/>
    </xf>
    <xf numFmtId="4" fontId="0" fillId="0" borderId="0" xfId="78" applyNumberFormat="1" applyFont="1" applyBorder="1" applyAlignment="1">
      <alignment horizontal="right" indent="1"/>
      <protection/>
    </xf>
    <xf numFmtId="0" fontId="17" fillId="0" borderId="11" xfId="85" applyNumberFormat="1" applyFont="1" applyBorder="1" applyAlignment="1">
      <alignment horizontal="center" vertical="center" wrapText="1"/>
      <protection/>
    </xf>
    <xf numFmtId="0" fontId="17" fillId="0" borderId="14" xfId="85" applyNumberFormat="1" applyFont="1" applyBorder="1" applyAlignment="1">
      <alignment horizontal="center" vertical="center" wrapText="1"/>
      <protection/>
    </xf>
    <xf numFmtId="0" fontId="17" fillId="0" borderId="0" xfId="85" applyNumberFormat="1" applyFont="1" applyBorder="1" applyAlignment="1">
      <alignment horizontal="center" vertical="center" wrapText="1"/>
      <protection/>
    </xf>
    <xf numFmtId="0" fontId="17" fillId="0" borderId="12" xfId="85" applyNumberFormat="1" applyFont="1" applyBorder="1" applyAlignment="1">
      <alignment horizontal="center" vertical="center" wrapText="1"/>
      <protection/>
    </xf>
    <xf numFmtId="174" fontId="17" fillId="0" borderId="0" xfId="89" applyNumberFormat="1" applyFont="1" applyFill="1" applyBorder="1" applyAlignment="1">
      <alignment horizontal="right" indent="2"/>
      <protection/>
    </xf>
    <xf numFmtId="0" fontId="17" fillId="0" borderId="0" xfId="86" applyNumberFormat="1" applyFont="1" applyFill="1" applyBorder="1">
      <alignment/>
      <protection/>
    </xf>
    <xf numFmtId="3" fontId="17" fillId="0" borderId="0" xfId="89" applyNumberFormat="1" applyFont="1" applyFill="1" applyBorder="1" applyAlignment="1">
      <alignment horizontal="right"/>
      <protection/>
    </xf>
    <xf numFmtId="3" fontId="76" fillId="0" borderId="0" xfId="0" applyNumberFormat="1" applyFont="1" applyBorder="1" applyAlignment="1">
      <alignment/>
    </xf>
    <xf numFmtId="174" fontId="0" fillId="0" borderId="0" xfId="89" applyNumberFormat="1" applyFont="1" applyFill="1" applyBorder="1" applyAlignment="1">
      <alignment horizontal="right" indent="2"/>
      <protection/>
    </xf>
    <xf numFmtId="3" fontId="77" fillId="0" borderId="0" xfId="0" applyNumberFormat="1" applyFont="1" applyBorder="1" applyAlignment="1">
      <alignment/>
    </xf>
    <xf numFmtId="3" fontId="16" fillId="0" borderId="0" xfId="89" applyNumberFormat="1" applyFont="1" applyFill="1" applyBorder="1" applyAlignment="1">
      <alignment horizontal="right"/>
      <protection/>
    </xf>
    <xf numFmtId="174" fontId="16" fillId="0" borderId="0" xfId="89" applyNumberFormat="1" applyFont="1" applyFill="1" applyBorder="1" applyAlignment="1">
      <alignment horizontal="right" indent="2"/>
      <protection/>
    </xf>
    <xf numFmtId="3" fontId="77" fillId="0" borderId="0" xfId="0" applyNumberFormat="1" applyFont="1" applyBorder="1" applyAlignment="1">
      <alignment/>
    </xf>
    <xf numFmtId="174" fontId="16" fillId="0" borderId="0" xfId="89" applyNumberFormat="1" applyFont="1" applyFill="1" applyBorder="1" applyAlignment="1">
      <alignment horizontal="right" indent="2"/>
      <protection/>
    </xf>
    <xf numFmtId="174" fontId="16" fillId="0" borderId="0" xfId="89" applyNumberFormat="1" applyFont="1" applyFill="1" applyBorder="1" applyAlignment="1">
      <alignment horizontal="right"/>
      <protection/>
    </xf>
    <xf numFmtId="174" fontId="0" fillId="0" borderId="0" xfId="89" applyNumberFormat="1" applyFont="1" applyBorder="1" applyAlignment="1">
      <alignment horizontal="right" indent="2"/>
      <protection/>
    </xf>
    <xf numFmtId="206" fontId="0" fillId="0" borderId="0" xfId="89" applyNumberFormat="1" applyFont="1" applyFill="1" applyBorder="1" applyAlignment="1">
      <alignment horizontal="right" indent="2"/>
      <protection/>
    </xf>
    <xf numFmtId="174" fontId="17" fillId="0" borderId="0" xfId="89" applyNumberFormat="1" applyFont="1" applyBorder="1" applyAlignment="1">
      <alignment horizontal="right" indent="2"/>
      <protection/>
    </xf>
    <xf numFmtId="206" fontId="16" fillId="0" borderId="0" xfId="89" applyNumberFormat="1" applyFont="1" applyFill="1" applyBorder="1" applyAlignment="1">
      <alignment horizontal="right" indent="2"/>
      <protection/>
    </xf>
    <xf numFmtId="174" fontId="16" fillId="0" borderId="0" xfId="89" applyNumberFormat="1" applyFont="1" applyBorder="1" applyAlignment="1">
      <alignment horizontal="right" indent="2"/>
      <protection/>
    </xf>
    <xf numFmtId="0" fontId="16" fillId="0" borderId="0" xfId="78" applyFont="1">
      <alignment/>
      <protection/>
    </xf>
    <xf numFmtId="0" fontId="78" fillId="0" borderId="11" xfId="0" applyFont="1" applyBorder="1" applyAlignment="1">
      <alignment horizontal="center" vertical="center" wrapText="1"/>
    </xf>
    <xf numFmtId="0" fontId="17" fillId="0" borderId="11" xfId="95" applyFont="1" applyFill="1" applyBorder="1" applyAlignment="1">
      <alignment horizontal="center" vertical="center"/>
      <protection/>
    </xf>
    <xf numFmtId="0" fontId="78" fillId="0" borderId="0" xfId="0" applyFont="1" applyBorder="1" applyAlignment="1">
      <alignment horizontal="center" vertical="center" wrapText="1"/>
    </xf>
    <xf numFmtId="0" fontId="17" fillId="0" borderId="0" xfId="95" applyFont="1" applyFill="1" applyBorder="1" applyAlignment="1">
      <alignment horizontal="center" vertical="center"/>
      <protection/>
    </xf>
    <xf numFmtId="0" fontId="78" fillId="0" borderId="12" xfId="0" applyFont="1" applyBorder="1" applyAlignment="1">
      <alignment horizontal="center" vertical="center" wrapText="1"/>
    </xf>
    <xf numFmtId="0" fontId="17" fillId="0" borderId="12" xfId="95" applyFont="1" applyFill="1" applyBorder="1" applyAlignment="1">
      <alignment horizontal="center" vertical="center"/>
      <protection/>
    </xf>
    <xf numFmtId="174" fontId="17" fillId="0" borderId="0" xfId="92" applyNumberFormat="1" applyFont="1" applyAlignment="1">
      <alignment horizontal="right" indent="2"/>
      <protection/>
    </xf>
    <xf numFmtId="173" fontId="17" fillId="0" borderId="0" xfId="92" applyNumberFormat="1" applyFont="1" applyAlignment="1">
      <alignment horizontal="right" indent="2"/>
      <protection/>
    </xf>
    <xf numFmtId="174" fontId="26" fillId="0" borderId="0" xfId="92" applyNumberFormat="1" applyFont="1" applyAlignment="1">
      <alignment horizontal="right" indent="2"/>
      <protection/>
    </xf>
    <xf numFmtId="174" fontId="0" fillId="0" borderId="0" xfId="92" applyNumberFormat="1" applyFont="1" applyAlignment="1">
      <alignment horizontal="right" indent="2"/>
      <protection/>
    </xf>
    <xf numFmtId="173" fontId="0" fillId="0" borderId="0" xfId="92" applyNumberFormat="1" applyFont="1" applyAlignment="1">
      <alignment horizontal="right" indent="2"/>
      <protection/>
    </xf>
    <xf numFmtId="0" fontId="17" fillId="0" borderId="0" xfId="88" applyFont="1" applyBorder="1" applyAlignment="1">
      <alignment/>
      <protection/>
    </xf>
    <xf numFmtId="174" fontId="17" fillId="0" borderId="0" xfId="92" applyNumberFormat="1" applyFont="1" applyAlignment="1">
      <alignment horizontal="right" indent="3"/>
      <protection/>
    </xf>
    <xf numFmtId="0" fontId="0" fillId="0" borderId="0" xfId="88" applyFont="1" applyBorder="1" applyAlignment="1">
      <alignment horizontal="left" indent="1"/>
      <protection/>
    </xf>
    <xf numFmtId="174" fontId="0" fillId="0" borderId="0" xfId="92" applyNumberFormat="1" applyFont="1" applyAlignment="1">
      <alignment horizontal="right" indent="3"/>
      <protection/>
    </xf>
    <xf numFmtId="173" fontId="0" fillId="0" borderId="0" xfId="92" applyNumberFormat="1" applyFont="1" applyAlignment="1">
      <alignment horizontal="right" indent="3"/>
      <protection/>
    </xf>
    <xf numFmtId="0" fontId="17" fillId="0" borderId="0" xfId="88" applyFont="1" applyBorder="1">
      <alignment/>
      <protection/>
    </xf>
    <xf numFmtId="0" fontId="78" fillId="0" borderId="11" xfId="0" applyFont="1" applyBorder="1" applyAlignment="1">
      <alignment horizontal="center" vertical="center" wrapText="1"/>
    </xf>
    <xf numFmtId="0" fontId="17" fillId="0" borderId="0" xfId="92" applyFont="1" applyAlignment="1">
      <alignment horizontal="center" vertical="center"/>
      <protection/>
    </xf>
    <xf numFmtId="0" fontId="17" fillId="0" borderId="0" xfId="87" applyNumberFormat="1" applyFont="1" applyBorder="1" applyAlignment="1">
      <alignment horizontal="center" vertical="center"/>
      <protection/>
    </xf>
    <xf numFmtId="0" fontId="78" fillId="0" borderId="0" xfId="0" applyFont="1" applyBorder="1" applyAlignment="1">
      <alignment horizontal="center" vertical="center" wrapText="1"/>
    </xf>
    <xf numFmtId="0" fontId="17" fillId="0" borderId="0" xfId="87" applyNumberFormat="1" applyFont="1" applyBorder="1" applyAlignment="1" quotePrefix="1">
      <alignment horizontal="center" vertical="center"/>
      <protection/>
    </xf>
    <xf numFmtId="0" fontId="17" fillId="0" borderId="0" xfId="87" applyFont="1" applyBorder="1" applyAlignment="1">
      <alignment vertical="center"/>
      <protection/>
    </xf>
    <xf numFmtId="0" fontId="17" fillId="0" borderId="0" xfId="87" applyFont="1" applyBorder="1" applyAlignment="1">
      <alignment horizontal="center" vertical="center"/>
      <protection/>
    </xf>
    <xf numFmtId="0" fontId="17" fillId="0" borderId="12" xfId="98" applyFont="1" applyBorder="1" applyAlignment="1">
      <alignment vertical="center"/>
      <protection/>
    </xf>
    <xf numFmtId="0" fontId="17" fillId="0" borderId="12" xfId="98" applyFont="1" applyBorder="1" applyAlignment="1">
      <alignment horizontal="right" vertical="center"/>
      <protection/>
    </xf>
    <xf numFmtId="0" fontId="78" fillId="0" borderId="12" xfId="0" applyFont="1" applyBorder="1" applyAlignment="1">
      <alignment horizontal="center" vertical="center" wrapText="1"/>
    </xf>
    <xf numFmtId="2" fontId="0" fillId="0" borderId="0" xfId="92" applyNumberFormat="1" applyFont="1" applyFill="1" applyBorder="1" applyAlignment="1">
      <alignment horizontal="right" indent="1"/>
      <protection/>
    </xf>
    <xf numFmtId="2" fontId="17" fillId="0" borderId="0" xfId="92" applyNumberFormat="1" applyFont="1" applyBorder="1" applyAlignment="1">
      <alignment horizontal="right" indent="1"/>
      <protection/>
    </xf>
    <xf numFmtId="2" fontId="17" fillId="0" borderId="0" xfId="92" applyNumberFormat="1" applyFont="1" applyFill="1" applyBorder="1" applyAlignment="1">
      <alignment horizontal="right" indent="1"/>
      <protection/>
    </xf>
    <xf numFmtId="177" fontId="15" fillId="0" borderId="0" xfId="92" applyNumberFormat="1" applyFont="1" applyFill="1" applyBorder="1" applyAlignment="1">
      <alignment horizontal="left"/>
      <protection/>
    </xf>
    <xf numFmtId="0" fontId="17" fillId="0" borderId="14" xfId="95" applyFont="1" applyFill="1" applyBorder="1" applyAlignment="1">
      <alignment horizontal="center" vertical="center"/>
      <protection/>
    </xf>
    <xf numFmtId="0" fontId="18" fillId="0" borderId="0" xfId="78" applyNumberFormat="1" applyFont="1" applyFill="1" applyBorder="1" applyAlignment="1">
      <alignment horizontal="left" indent="1"/>
      <protection/>
    </xf>
    <xf numFmtId="0" fontId="0" fillId="0" borderId="0" xfId="78" applyNumberFormat="1" applyFont="1" applyFill="1" applyBorder="1" applyAlignment="1">
      <alignment horizontal="left" indent="3"/>
      <protection/>
    </xf>
    <xf numFmtId="0" fontId="18" fillId="0" borderId="0" xfId="78" applyNumberFormat="1" applyFont="1" applyFill="1" applyBorder="1" applyAlignment="1">
      <alignment horizontal="left" indent="1"/>
      <protection/>
    </xf>
    <xf numFmtId="0" fontId="78" fillId="0" borderId="11" xfId="77" applyFont="1" applyBorder="1" applyAlignment="1">
      <alignment horizontal="center" vertical="center" wrapText="1"/>
      <protection/>
    </xf>
    <xf numFmtId="0" fontId="78" fillId="0" borderId="0" xfId="77" applyFont="1" applyBorder="1" applyAlignment="1">
      <alignment horizontal="center" vertical="center" wrapText="1"/>
      <protection/>
    </xf>
    <xf numFmtId="0" fontId="17" fillId="0" borderId="0" xfId="94" applyFont="1" applyBorder="1" applyAlignment="1">
      <alignment horizontal="center" vertical="center" wrapText="1"/>
      <protection/>
    </xf>
    <xf numFmtId="0" fontId="17" fillId="0" borderId="12" xfId="94" applyFont="1" applyBorder="1" applyAlignment="1">
      <alignment horizontal="center" vertical="center" wrapText="1"/>
      <protection/>
    </xf>
    <xf numFmtId="0" fontId="17" fillId="0" borderId="0" xfId="97" applyNumberFormat="1" applyFont="1" applyBorder="1" applyAlignment="1">
      <alignment wrapText="1"/>
      <protection/>
    </xf>
    <xf numFmtId="0" fontId="17" fillId="0" borderId="0" xfId="97" applyNumberFormat="1" applyFont="1" applyBorder="1" applyAlignment="1">
      <alignment horizontal="left"/>
      <protection/>
    </xf>
    <xf numFmtId="0" fontId="17" fillId="0" borderId="0" xfId="97" applyNumberFormat="1" applyFont="1" applyBorder="1" applyAlignment="1">
      <alignment horizontal="left" indent="1"/>
      <protection/>
    </xf>
    <xf numFmtId="0" fontId="0" fillId="0" borderId="0" xfId="97" applyNumberFormat="1" applyFont="1" applyBorder="1" applyAlignment="1">
      <alignment horizontal="left" indent="1"/>
      <protection/>
    </xf>
    <xf numFmtId="0" fontId="17" fillId="0" borderId="0" xfId="92" applyFont="1" applyFill="1" applyBorder="1" applyAlignment="1">
      <alignment horizontal="left" wrapText="1"/>
      <protection/>
    </xf>
    <xf numFmtId="174" fontId="0" fillId="0" borderId="0" xfId="78" applyNumberFormat="1" applyFont="1">
      <alignment/>
      <protection/>
    </xf>
    <xf numFmtId="173" fontId="74" fillId="0" borderId="0" xfId="92" applyNumberFormat="1" applyFont="1">
      <alignment/>
      <protection/>
    </xf>
    <xf numFmtId="3" fontId="17" fillId="0" borderId="0" xfId="92" applyNumberFormat="1" applyFont="1" applyFill="1" applyBorder="1" applyAlignment="1">
      <alignment horizontal="center"/>
      <protection/>
    </xf>
    <xf numFmtId="4" fontId="17" fillId="0" borderId="0" xfId="76" applyNumberFormat="1" applyFont="1" applyFill="1" applyBorder="1" applyAlignment="1">
      <alignment horizontal="center" wrapText="1"/>
      <protection/>
    </xf>
    <xf numFmtId="4" fontId="17" fillId="0" borderId="0" xfId="92" applyNumberFormat="1" applyFont="1" applyFill="1" applyBorder="1" applyAlignment="1">
      <alignment horizontal="center"/>
      <protection/>
    </xf>
    <xf numFmtId="2" fontId="17" fillId="0" borderId="0" xfId="76" applyNumberFormat="1" applyFont="1" applyFill="1" applyBorder="1" applyAlignment="1">
      <alignment horizontal="center" wrapText="1"/>
      <protection/>
    </xf>
    <xf numFmtId="3" fontId="17" fillId="0" borderId="11" xfId="92" applyNumberFormat="1" applyFont="1" applyFill="1" applyBorder="1" applyAlignment="1">
      <alignment horizontal="center"/>
      <protection/>
    </xf>
    <xf numFmtId="4" fontId="17" fillId="0" borderId="11" xfId="76" applyNumberFormat="1" applyFont="1" applyFill="1" applyBorder="1" applyAlignment="1">
      <alignment horizontal="center" wrapText="1"/>
      <protection/>
    </xf>
    <xf numFmtId="177" fontId="0" fillId="0" borderId="0" xfId="42" applyNumberFormat="1" applyFont="1" applyBorder="1" applyAlignment="1">
      <alignment horizontal="center"/>
    </xf>
    <xf numFmtId="177" fontId="17" fillId="0" borderId="15" xfId="42" applyNumberFormat="1" applyFont="1" applyBorder="1" applyAlignment="1">
      <alignment horizontal="center" vertical="center" wrapText="1"/>
    </xf>
    <xf numFmtId="177" fontId="0" fillId="0" borderId="0" xfId="42" applyNumberFormat="1" applyFont="1" applyBorder="1" applyAlignment="1">
      <alignment horizontal="right" indent="3"/>
    </xf>
    <xf numFmtId="177" fontId="17" fillId="0" borderId="0" xfId="42" applyNumberFormat="1" applyFont="1" applyBorder="1" applyAlignment="1">
      <alignment horizontal="right" indent="3"/>
    </xf>
    <xf numFmtId="177" fontId="0" fillId="0" borderId="0" xfId="42" applyNumberFormat="1" applyFont="1" applyBorder="1" applyAlignment="1">
      <alignment horizontal="right" indent="3"/>
    </xf>
    <xf numFmtId="177" fontId="0" fillId="0" borderId="0" xfId="42" applyNumberFormat="1" applyFont="1" applyAlignment="1">
      <alignment/>
    </xf>
    <xf numFmtId="177" fontId="0" fillId="0" borderId="0" xfId="42" applyNumberFormat="1" applyFont="1" applyAlignment="1">
      <alignment horizontal="right"/>
    </xf>
    <xf numFmtId="177" fontId="17" fillId="0" borderId="0" xfId="42" applyNumberFormat="1" applyFont="1" applyAlignment="1">
      <alignment horizontal="right"/>
    </xf>
    <xf numFmtId="177" fontId="17" fillId="0" borderId="0" xfId="42" applyNumberFormat="1" applyFont="1" applyBorder="1" applyAlignment="1">
      <alignment horizontal="right" indent="1"/>
    </xf>
    <xf numFmtId="177" fontId="0" fillId="0" borderId="0" xfId="42" applyNumberFormat="1" applyFont="1" applyBorder="1" applyAlignment="1">
      <alignment horizontal="right" indent="1"/>
    </xf>
    <xf numFmtId="177" fontId="0" fillId="0" borderId="0" xfId="42" applyNumberFormat="1" applyFont="1" applyAlignment="1">
      <alignment/>
    </xf>
    <xf numFmtId="206" fontId="0" fillId="0" borderId="0" xfId="78" applyNumberFormat="1" applyFont="1">
      <alignment/>
      <protection/>
    </xf>
    <xf numFmtId="177" fontId="0" fillId="0" borderId="0" xfId="42" applyNumberFormat="1" applyFont="1" applyAlignment="1">
      <alignment horizontal="right" indent="1"/>
    </xf>
    <xf numFmtId="43" fontId="17" fillId="0" borderId="0" xfId="42" applyNumberFormat="1" applyFont="1" applyAlignment="1">
      <alignment horizontal="right" indent="1"/>
    </xf>
    <xf numFmtId="43" fontId="0" fillId="0" borderId="0" xfId="42" applyNumberFormat="1" applyFont="1" applyAlignment="1">
      <alignment horizontal="right" indent="1"/>
    </xf>
    <xf numFmtId="43" fontId="0" fillId="0" borderId="0" xfId="42" applyNumberFormat="1" applyFont="1" applyAlignment="1">
      <alignment horizontal="right"/>
    </xf>
    <xf numFmtId="43" fontId="20" fillId="0" borderId="0" xfId="42" applyNumberFormat="1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right" indent="1"/>
    </xf>
    <xf numFmtId="185" fontId="0" fillId="0" borderId="0" xfId="42" applyNumberFormat="1" applyFont="1" applyBorder="1" applyAlignment="1">
      <alignment/>
    </xf>
    <xf numFmtId="3" fontId="0" fillId="0" borderId="0" xfId="76" applyNumberFormat="1" applyFont="1" applyBorder="1">
      <alignment/>
      <protection/>
    </xf>
    <xf numFmtId="43" fontId="0" fillId="0" borderId="0" xfId="42" applyFont="1" applyFill="1" applyAlignment="1">
      <alignment/>
    </xf>
    <xf numFmtId="43" fontId="17" fillId="0" borderId="0" xfId="42" applyFont="1" applyFill="1" applyAlignment="1">
      <alignment/>
    </xf>
    <xf numFmtId="43" fontId="78" fillId="0" borderId="11" xfId="42" applyFont="1" applyBorder="1" applyAlignment="1">
      <alignment horizontal="center" vertical="center" wrapText="1"/>
    </xf>
    <xf numFmtId="43" fontId="78" fillId="0" borderId="0" xfId="42" applyFont="1" applyBorder="1" applyAlignment="1">
      <alignment horizontal="center" vertical="center" wrapText="1"/>
    </xf>
    <xf numFmtId="43" fontId="17" fillId="0" borderId="0" xfId="42" applyFont="1" applyBorder="1" applyAlignment="1">
      <alignment horizontal="center" vertical="center" wrapText="1"/>
    </xf>
    <xf numFmtId="43" fontId="17" fillId="0" borderId="12" xfId="42" applyFont="1" applyBorder="1" applyAlignment="1">
      <alignment horizontal="center" vertical="center" wrapText="1"/>
    </xf>
    <xf numFmtId="43" fontId="17" fillId="0" borderId="0" xfId="42" applyFont="1" applyFill="1" applyAlignment="1" quotePrefix="1">
      <alignment/>
    </xf>
    <xf numFmtId="43" fontId="0" fillId="0" borderId="0" xfId="42" applyFont="1" applyFill="1" applyAlignment="1">
      <alignment horizontal="right"/>
    </xf>
    <xf numFmtId="43" fontId="15" fillId="0" borderId="10" xfId="42" applyFont="1" applyFill="1" applyBorder="1" applyAlignment="1">
      <alignment horizontal="center"/>
    </xf>
    <xf numFmtId="43" fontId="17" fillId="0" borderId="0" xfId="42" applyFont="1" applyFill="1" applyAlignment="1" quotePrefix="1">
      <alignment horizontal="center"/>
    </xf>
    <xf numFmtId="43" fontId="0" fillId="0" borderId="0" xfId="42" applyFont="1" applyFill="1" applyAlignment="1" quotePrefix="1">
      <alignment horizontal="center"/>
    </xf>
    <xf numFmtId="43" fontId="0" fillId="0" borderId="0" xfId="42" applyFont="1" applyFill="1" applyAlignment="1">
      <alignment horizontal="center"/>
    </xf>
    <xf numFmtId="43" fontId="0" fillId="0" borderId="0" xfId="42" applyFont="1" applyFill="1" applyAlignment="1" quotePrefix="1">
      <alignment horizontal="center"/>
    </xf>
    <xf numFmtId="43" fontId="17" fillId="0" borderId="0" xfId="42" applyFont="1" applyFill="1" applyAlignment="1">
      <alignment horizontal="right"/>
    </xf>
    <xf numFmtId="43" fontId="0" fillId="0" borderId="0" xfId="42" applyFont="1" applyFill="1" applyAlignment="1">
      <alignment/>
    </xf>
    <xf numFmtId="177" fontId="17" fillId="0" borderId="0" xfId="42" applyNumberFormat="1" applyFont="1" applyFill="1" applyAlignment="1" quotePrefix="1">
      <alignment/>
    </xf>
    <xf numFmtId="177" fontId="17" fillId="0" borderId="0" xfId="42" applyNumberFormat="1" applyFont="1" applyFill="1" applyAlignment="1">
      <alignment horizontal="right"/>
    </xf>
    <xf numFmtId="177" fontId="0" fillId="0" borderId="0" xfId="42" applyNumberFormat="1" applyFont="1" applyFill="1" applyAlignment="1">
      <alignment horizontal="right"/>
    </xf>
    <xf numFmtId="177" fontId="0" fillId="0" borderId="0" xfId="42" applyNumberFormat="1" applyFont="1" applyFill="1" applyAlignment="1">
      <alignment/>
    </xf>
    <xf numFmtId="177" fontId="17" fillId="0" borderId="0" xfId="42" applyNumberFormat="1" applyFont="1" applyFill="1" applyAlignment="1">
      <alignment/>
    </xf>
    <xf numFmtId="177" fontId="17" fillId="0" borderId="0" xfId="92" applyNumberFormat="1" applyFont="1" applyFill="1" applyAlignment="1">
      <alignment horizontal="center"/>
      <protection/>
    </xf>
    <xf numFmtId="177" fontId="17" fillId="0" borderId="0" xfId="92" applyNumberFormat="1" applyFont="1" applyFill="1" applyAlignment="1">
      <alignment horizontal="right" indent="3"/>
      <protection/>
    </xf>
    <xf numFmtId="177" fontId="0" fillId="0" borderId="0" xfId="92" applyNumberFormat="1" applyFont="1" applyFill="1" applyAlignment="1">
      <alignment horizontal="right" indent="3"/>
      <protection/>
    </xf>
    <xf numFmtId="177" fontId="17" fillId="0" borderId="0" xfId="42" applyNumberFormat="1" applyFont="1" applyFill="1" applyAlignment="1" quotePrefix="1">
      <alignment/>
    </xf>
    <xf numFmtId="177" fontId="17" fillId="0" borderId="0" xfId="42" applyNumberFormat="1" applyFont="1" applyFill="1" applyAlignment="1" quotePrefix="1">
      <alignment horizontal="center"/>
    </xf>
    <xf numFmtId="177" fontId="17" fillId="0" borderId="0" xfId="42" applyNumberFormat="1" applyFont="1" applyFill="1" applyAlignment="1">
      <alignment horizontal="center"/>
    </xf>
    <xf numFmtId="177" fontId="0" fillId="0" borderId="0" xfId="42" applyNumberFormat="1" applyFont="1" applyFill="1" applyAlignment="1" quotePrefix="1">
      <alignment/>
    </xf>
    <xf numFmtId="177" fontId="0" fillId="0" borderId="0" xfId="42" applyNumberFormat="1" applyFont="1" applyFill="1" applyAlignment="1" quotePrefix="1">
      <alignment horizontal="center"/>
    </xf>
    <xf numFmtId="177" fontId="0" fillId="0" borderId="0" xfId="42" applyNumberFormat="1" applyFont="1" applyFill="1" applyAlignment="1">
      <alignment horizontal="center"/>
    </xf>
    <xf numFmtId="177" fontId="0" fillId="0" borderId="0" xfId="42" applyNumberFormat="1" applyFont="1" applyFill="1" applyBorder="1" applyAlignment="1">
      <alignment/>
    </xf>
    <xf numFmtId="177" fontId="0" fillId="0" borderId="0" xfId="42" applyNumberFormat="1" applyFont="1" applyFill="1" applyAlignment="1">
      <alignment/>
    </xf>
    <xf numFmtId="177" fontId="17" fillId="0" borderId="0" xfId="42" applyNumberFormat="1" applyFont="1" applyBorder="1" applyAlignment="1">
      <alignment wrapText="1"/>
    </xf>
    <xf numFmtId="177" fontId="17" fillId="0" borderId="0" xfId="42" applyNumberFormat="1" applyFont="1" applyFill="1" applyAlignment="1" quotePrefix="1">
      <alignment horizontal="center"/>
    </xf>
    <xf numFmtId="177" fontId="0" fillId="0" borderId="0" xfId="42" applyNumberFormat="1" applyFont="1" applyFill="1" applyAlignment="1" quotePrefix="1">
      <alignment horizontal="center"/>
    </xf>
    <xf numFmtId="0" fontId="75" fillId="0" borderId="0" xfId="92" applyFont="1" applyFill="1">
      <alignment/>
      <protection/>
    </xf>
    <xf numFmtId="185" fontId="17" fillId="0" borderId="0" xfId="42" applyNumberFormat="1" applyFont="1" applyAlignment="1">
      <alignment horizontal="right"/>
    </xf>
    <xf numFmtId="185" fontId="0" fillId="0" borderId="0" xfId="42" applyNumberFormat="1" applyFont="1" applyAlignment="1">
      <alignment horizontal="right"/>
    </xf>
    <xf numFmtId="177" fontId="17" fillId="0" borderId="0" xfId="42" applyNumberFormat="1" applyFont="1" applyAlignment="1">
      <alignment horizontal="right" indent="1"/>
    </xf>
    <xf numFmtId="177" fontId="0" fillId="0" borderId="0" xfId="42" applyNumberFormat="1" applyFont="1" applyAlignment="1">
      <alignment horizontal="right" indent="1"/>
    </xf>
    <xf numFmtId="177" fontId="0" fillId="0" borderId="0" xfId="42" applyNumberFormat="1" applyFont="1" applyBorder="1" applyAlignment="1">
      <alignment horizontal="right" indent="1"/>
    </xf>
    <xf numFmtId="185" fontId="17" fillId="0" borderId="0" xfId="42" applyNumberFormat="1" applyFont="1" applyAlignment="1">
      <alignment horizontal="right" indent="1"/>
    </xf>
    <xf numFmtId="185" fontId="0" fillId="0" borderId="0" xfId="42" applyNumberFormat="1" applyFont="1" applyAlignment="1">
      <alignment horizontal="right" indent="1"/>
    </xf>
    <xf numFmtId="185" fontId="17" fillId="0" borderId="0" xfId="42" applyNumberFormat="1" applyFont="1" applyAlignment="1" quotePrefix="1">
      <alignment horizontal="right" indent="1"/>
    </xf>
    <xf numFmtId="185" fontId="20" fillId="0" borderId="0" xfId="92" applyNumberFormat="1" applyFont="1">
      <alignment/>
      <protection/>
    </xf>
    <xf numFmtId="177" fontId="17" fillId="0" borderId="0" xfId="42" applyNumberFormat="1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15" fillId="0" borderId="0" xfId="78" applyNumberFormat="1" applyFont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0" fontId="15" fillId="0" borderId="0" xfId="78" applyFont="1" applyAlignment="1">
      <alignment horizontal="left" wrapText="1"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5" fillId="0" borderId="0" xfId="76" applyFont="1" applyAlignment="1">
      <alignment horizontal="left" wrapText="1"/>
      <protection/>
    </xf>
    <xf numFmtId="0" fontId="15" fillId="0" borderId="0" xfId="78" applyFont="1" applyAlignment="1">
      <alignment horizontal="left" wrapText="1"/>
      <protection/>
    </xf>
    <xf numFmtId="0" fontId="15" fillId="0" borderId="0" xfId="92" applyFont="1" applyFill="1" applyAlignment="1">
      <alignment horizontal="left" wrapText="1"/>
      <protection/>
    </xf>
    <xf numFmtId="0" fontId="17" fillId="0" borderId="14" xfId="76" applyFont="1" applyFill="1" applyBorder="1" applyAlignment="1">
      <alignment horizontal="center" vertical="center" wrapText="1"/>
      <protection/>
    </xf>
    <xf numFmtId="0" fontId="17" fillId="0" borderId="0" xfId="76" applyFont="1" applyFill="1" applyBorder="1" applyAlignment="1">
      <alignment horizontal="center" vertical="center" wrapText="1"/>
      <protection/>
    </xf>
    <xf numFmtId="0" fontId="17" fillId="0" borderId="15" xfId="76" applyFont="1" applyFill="1" applyBorder="1" applyAlignment="1">
      <alignment horizontal="center" vertical="center" wrapText="1"/>
      <protection/>
    </xf>
    <xf numFmtId="0" fontId="0" fillId="0" borderId="0" xfId="76" applyFont="1" applyFill="1" applyBorder="1" applyAlignment="1">
      <alignment horizontal="center"/>
      <protection/>
    </xf>
    <xf numFmtId="0" fontId="17" fillId="0" borderId="14" xfId="76" applyFont="1" applyBorder="1" applyAlignment="1">
      <alignment horizontal="center" vertical="center" wrapText="1"/>
      <protection/>
    </xf>
    <xf numFmtId="0" fontId="17" fillId="0" borderId="12" xfId="76" applyFont="1" applyBorder="1" applyAlignment="1">
      <alignment horizontal="center" vertical="center" wrapText="1"/>
      <protection/>
    </xf>
    <xf numFmtId="0" fontId="17" fillId="0" borderId="14" xfId="76" applyFont="1" applyBorder="1" applyAlignment="1">
      <alignment horizontal="center" vertical="center" wrapText="1"/>
      <protection/>
    </xf>
    <xf numFmtId="0" fontId="17" fillId="0" borderId="12" xfId="76" applyFont="1" applyBorder="1" applyAlignment="1">
      <alignment horizontal="center" vertical="center" wrapText="1"/>
      <protection/>
    </xf>
    <xf numFmtId="0" fontId="17" fillId="0" borderId="14" xfId="76" applyFont="1" applyBorder="1" applyAlignment="1">
      <alignment horizontal="center" vertical="center"/>
      <protection/>
    </xf>
    <xf numFmtId="0" fontId="17" fillId="0" borderId="15" xfId="76" applyFont="1" applyBorder="1" applyAlignment="1">
      <alignment horizontal="center" vertical="center" wrapText="1"/>
      <protection/>
    </xf>
    <xf numFmtId="0" fontId="15" fillId="0" borderId="0" xfId="76" applyFont="1" applyAlignment="1">
      <alignment wrapText="1"/>
      <protection/>
    </xf>
    <xf numFmtId="0" fontId="15" fillId="0" borderId="0" xfId="76" applyFont="1" applyFill="1" applyAlignment="1">
      <alignment wrapText="1"/>
      <protection/>
    </xf>
    <xf numFmtId="0" fontId="15" fillId="0" borderId="0" xfId="92" applyFont="1" applyAlignment="1">
      <alignment horizontal="left"/>
      <protection/>
    </xf>
    <xf numFmtId="0" fontId="17" fillId="0" borderId="13" xfId="87" applyNumberFormat="1" applyFont="1" applyBorder="1" applyAlignment="1">
      <alignment horizontal="center" vertical="center"/>
      <protection/>
    </xf>
    <xf numFmtId="0" fontId="15" fillId="0" borderId="0" xfId="92" applyFont="1" applyAlignment="1">
      <alignment horizontal="left" wrapText="1"/>
      <protection/>
    </xf>
    <xf numFmtId="0" fontId="15" fillId="0" borderId="0" xfId="92" applyFont="1" applyAlignment="1">
      <alignment horizontal="left"/>
      <protection/>
    </xf>
    <xf numFmtId="0" fontId="17" fillId="0" borderId="0" xfId="92" applyFont="1" applyBorder="1" applyAlignment="1">
      <alignment horizontal="center" vertical="center"/>
      <protection/>
    </xf>
    <xf numFmtId="0" fontId="15" fillId="0" borderId="0" xfId="92" applyFont="1" applyFill="1" applyAlignment="1">
      <alignment horizontal="left"/>
      <protection/>
    </xf>
    <xf numFmtId="0" fontId="17" fillId="0" borderId="12" xfId="76" applyFont="1" applyFill="1" applyBorder="1" applyAlignment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 2" xfId="45"/>
    <cellStyle name="Comma 2" xfId="46"/>
    <cellStyle name="Comma 3" xfId="47"/>
    <cellStyle name="Comma 4" xfId="48"/>
    <cellStyle name="Comma 5" xfId="49"/>
    <cellStyle name="Comma 6" xfId="50"/>
    <cellStyle name="Comma 6 2" xfId="51"/>
    <cellStyle name="Comma 6 3" xfId="52"/>
    <cellStyle name="Comma 6 3 2" xfId="53"/>
    <cellStyle name="Comma 6 4" xfId="54"/>
    <cellStyle name="Comma 6 5 2" xfId="55"/>
    <cellStyle name="Comma 7" xfId="56"/>
    <cellStyle name="Comma 8" xfId="57"/>
    <cellStyle name="Comma 9" xfId="58"/>
    <cellStyle name="Comma0" xfId="59"/>
    <cellStyle name="Currency" xfId="60"/>
    <cellStyle name="Currency [0]" xfId="61"/>
    <cellStyle name="Currency0" xfId="62"/>
    <cellStyle name="Date" xfId="63"/>
    <cellStyle name="Explanatory Text" xfId="64"/>
    <cellStyle name="Fixed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- Style1" xfId="76"/>
    <cellStyle name="Normal 10 2 2 2" xfId="77"/>
    <cellStyle name="Normal 2" xfId="78"/>
    <cellStyle name="Normal 3" xfId="79"/>
    <cellStyle name="Normal 4" xfId="80"/>
    <cellStyle name="Normal 4 2" xfId="81"/>
    <cellStyle name="Normal 5" xfId="82"/>
    <cellStyle name="Normal 6" xfId="83"/>
    <cellStyle name="Normal_02NN" xfId="84"/>
    <cellStyle name="Normal_05XD 2" xfId="85"/>
    <cellStyle name="Normal_06DTNN" xfId="86"/>
    <cellStyle name="Normal_07gia" xfId="87"/>
    <cellStyle name="Normal_08tmt3" xfId="88"/>
    <cellStyle name="Normal_507 VonDauTu 02_04 2" xfId="89"/>
    <cellStyle name="Normal_507 VonDauTu 02_04 3" xfId="90"/>
    <cellStyle name="Normal_bccn" xfId="91"/>
    <cellStyle name="Normal_bccn 2 2" xfId="92"/>
    <cellStyle name="Normal_Book2" xfId="93"/>
    <cellStyle name="Normal_solieu gdp 2" xfId="94"/>
    <cellStyle name="Normal_SPT3-96" xfId="95"/>
    <cellStyle name="Normal_SPT3-96_TM, VT, CPI__ T02.2011" xfId="96"/>
    <cellStyle name="Normal_SPT3-96_Van tai12.2010" xfId="97"/>
    <cellStyle name="Normal_Xl0000163" xfId="98"/>
    <cellStyle name="Note" xfId="99"/>
    <cellStyle name="Output" xfId="100"/>
    <cellStyle name="Percent" xfId="101"/>
    <cellStyle name="Percent 2" xfId="102"/>
    <cellStyle name="Title" xfId="103"/>
    <cellStyle name="Total" xfId="104"/>
    <cellStyle name="Warning Text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HOBONG" xfId="110"/>
    <cellStyle name="뷭?_BOOKSHIP" xfId="111"/>
    <cellStyle name="콤마 [0]_1202" xfId="112"/>
    <cellStyle name="콤마_1202" xfId="113"/>
    <cellStyle name="통화 [0]_1202" xfId="114"/>
    <cellStyle name="통화_1202" xfId="115"/>
    <cellStyle name="표준_(정보부문)월별인원계획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_TONG_HOP\BAO%20CAO%20TK%20QG\GDP%202012\Uoc%202012_lan%203_%20bao%20cao%20TW%20(12.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a hien hanh"/>
      <sheetName val="Gia SS (1994)"/>
      <sheetName val="Gia SS (2010)"/>
      <sheetName val="IQ cac nam"/>
      <sheetName val="TT tonghop"/>
      <sheetName val="SS_1994 tong hop"/>
      <sheetName val="SS_2010 tong hop"/>
      <sheetName val="Điểm %"/>
      <sheetName val="Sheet3"/>
      <sheetName val="Sheet10"/>
      <sheetName val="Sheet1"/>
      <sheetName val="Sheet7"/>
      <sheetName val="Sheet8"/>
      <sheetName val="Sheet9"/>
      <sheetName val="Sheet6"/>
      <sheetName val="Sheet5"/>
      <sheetName val="Sheet2"/>
      <sheetName val="Sheet4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</cols>
  <sheetData>
    <row r="1" spans="1:7" ht="378.75" customHeight="1">
      <c r="A1" s="2" t="s">
        <v>335</v>
      </c>
      <c r="B1" s="1"/>
      <c r="C1" s="1"/>
      <c r="D1" s="1"/>
      <c r="G1" t="s">
        <v>276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57421875" style="18" customWidth="1"/>
    <col min="2" max="2" width="10.7109375" style="17" customWidth="1"/>
    <col min="3" max="4" width="10.7109375" style="18" customWidth="1"/>
    <col min="5" max="5" width="14.140625" style="18" bestFit="1" customWidth="1"/>
    <col min="6" max="6" width="14.140625" style="18" customWidth="1"/>
    <col min="7" max="7" width="5.28125" style="18" customWidth="1"/>
    <col min="8" max="8" width="12.00390625" style="18" bestFit="1" customWidth="1"/>
    <col min="9" max="9" width="5.57421875" style="18" bestFit="1" customWidth="1"/>
    <col min="10" max="10" width="10.140625" style="18" bestFit="1" customWidth="1"/>
    <col min="11" max="11" width="5.57421875" style="18" bestFit="1" customWidth="1"/>
    <col min="12" max="16384" width="9.140625" style="18" customWidth="1"/>
  </cols>
  <sheetData>
    <row r="1" spans="1:6" s="17" customFormat="1" ht="39.75" customHeight="1">
      <c r="A1" s="419" t="s">
        <v>386</v>
      </c>
      <c r="B1" s="419"/>
      <c r="C1" s="419"/>
      <c r="D1" s="419"/>
      <c r="E1" s="419"/>
      <c r="F1" s="419"/>
    </row>
    <row r="2" spans="1:6" s="17" customFormat="1" ht="21" customHeight="1" thickBot="1">
      <c r="A2" s="58"/>
      <c r="B2" s="58"/>
      <c r="C2" s="58"/>
      <c r="D2" s="58"/>
      <c r="E2" s="58"/>
      <c r="F2" s="34" t="s">
        <v>248</v>
      </c>
    </row>
    <row r="3" spans="1:6" s="17" customFormat="1" ht="22.5" customHeight="1">
      <c r="A3" s="46"/>
      <c r="B3" s="277" t="s">
        <v>304</v>
      </c>
      <c r="C3" s="277" t="s">
        <v>305</v>
      </c>
      <c r="D3" s="277" t="s">
        <v>306</v>
      </c>
      <c r="E3" s="278" t="s">
        <v>309</v>
      </c>
      <c r="F3" s="278" t="s">
        <v>274</v>
      </c>
    </row>
    <row r="4" spans="1:6" s="17" customFormat="1" ht="22.5" customHeight="1">
      <c r="A4" s="46"/>
      <c r="B4" s="279" t="s">
        <v>307</v>
      </c>
      <c r="C4" s="279" t="s">
        <v>308</v>
      </c>
      <c r="D4" s="279" t="s">
        <v>308</v>
      </c>
      <c r="E4" s="280" t="s">
        <v>342</v>
      </c>
      <c r="F4" s="280" t="s">
        <v>342</v>
      </c>
    </row>
    <row r="5" spans="1:6" s="17" customFormat="1" ht="22.5" customHeight="1">
      <c r="A5" s="46"/>
      <c r="B5" s="279" t="s">
        <v>261</v>
      </c>
      <c r="C5" s="279" t="s">
        <v>273</v>
      </c>
      <c r="D5" s="279" t="s">
        <v>274</v>
      </c>
      <c r="E5" s="280" t="s">
        <v>202</v>
      </c>
      <c r="F5" s="280" t="s">
        <v>202</v>
      </c>
    </row>
    <row r="6" spans="1:6" s="17" customFormat="1" ht="22.5" customHeight="1">
      <c r="A6" s="46"/>
      <c r="B6" s="281" t="s">
        <v>342</v>
      </c>
      <c r="C6" s="281" t="s">
        <v>342</v>
      </c>
      <c r="D6" s="281" t="s">
        <v>342</v>
      </c>
      <c r="E6" s="282" t="s">
        <v>290</v>
      </c>
      <c r="F6" s="282" t="s">
        <v>290</v>
      </c>
    </row>
    <row r="7" spans="1:11" s="19" customFormat="1" ht="30" customHeight="1">
      <c r="A7" s="7" t="s">
        <v>1</v>
      </c>
      <c r="B7" s="87">
        <f>SUM(B9:B20)</f>
        <v>4629922</v>
      </c>
      <c r="C7" s="87">
        <f>SUM(C9:C20)</f>
        <v>5016339</v>
      </c>
      <c r="D7" s="87">
        <f>SUM(D9:D20)</f>
        <v>24962071</v>
      </c>
      <c r="E7" s="283">
        <v>104.1</v>
      </c>
      <c r="F7" s="284">
        <v>103.7</v>
      </c>
      <c r="H7" s="87"/>
      <c r="I7" s="322"/>
      <c r="J7" s="87"/>
      <c r="K7" s="322"/>
    </row>
    <row r="8" spans="1:11" s="19" customFormat="1" ht="20.25" customHeight="1">
      <c r="A8" s="7" t="s">
        <v>97</v>
      </c>
      <c r="B8" s="219"/>
      <c r="C8" s="219"/>
      <c r="D8" s="217"/>
      <c r="E8" s="285"/>
      <c r="F8" s="286"/>
      <c r="H8" s="219"/>
      <c r="I8" s="322"/>
      <c r="J8" s="219"/>
      <c r="K8" s="322"/>
    </row>
    <row r="9" spans="1:11" s="90" customFormat="1" ht="21" customHeight="1">
      <c r="A9" s="8" t="s">
        <v>98</v>
      </c>
      <c r="B9" s="218">
        <v>2283443</v>
      </c>
      <c r="C9" s="217">
        <v>2429927</v>
      </c>
      <c r="D9" s="217">
        <v>12066171</v>
      </c>
      <c r="E9" s="286">
        <v>108.4</v>
      </c>
      <c r="F9" s="287">
        <v>106.2</v>
      </c>
      <c r="H9" s="217"/>
      <c r="I9" s="247"/>
      <c r="J9" s="217"/>
      <c r="K9" s="247"/>
    </row>
    <row r="10" spans="1:11" ht="21" customHeight="1">
      <c r="A10" s="8" t="s">
        <v>99</v>
      </c>
      <c r="B10" s="218">
        <v>311059</v>
      </c>
      <c r="C10" s="217">
        <v>331836</v>
      </c>
      <c r="D10" s="217">
        <v>1707409</v>
      </c>
      <c r="E10" s="286">
        <v>107.3</v>
      </c>
      <c r="F10" s="287">
        <v>104.2</v>
      </c>
      <c r="H10" s="217"/>
      <c r="I10" s="247"/>
      <c r="J10" s="217"/>
      <c r="K10" s="247"/>
    </row>
    <row r="11" spans="1:11" ht="21" customHeight="1">
      <c r="A11" s="8" t="s">
        <v>100</v>
      </c>
      <c r="B11" s="218">
        <v>545048</v>
      </c>
      <c r="C11" s="217">
        <v>609920</v>
      </c>
      <c r="D11" s="217">
        <v>2964405</v>
      </c>
      <c r="E11" s="286">
        <v>104.4</v>
      </c>
      <c r="F11" s="287">
        <v>103.4</v>
      </c>
      <c r="H11" s="217"/>
      <c r="I11" s="247"/>
      <c r="J11" s="217"/>
      <c r="K11" s="247"/>
    </row>
    <row r="12" spans="1:11" ht="21" customHeight="1">
      <c r="A12" s="8" t="s">
        <v>101</v>
      </c>
      <c r="B12" s="218">
        <v>32178</v>
      </c>
      <c r="C12" s="217">
        <v>36262</v>
      </c>
      <c r="D12" s="217">
        <v>188174</v>
      </c>
      <c r="E12" s="286">
        <v>102.4</v>
      </c>
      <c r="F12" s="287">
        <v>99.9</v>
      </c>
      <c r="H12" s="217"/>
      <c r="I12" s="247"/>
      <c r="J12" s="217"/>
      <c r="K12" s="247"/>
    </row>
    <row r="13" spans="1:11" s="19" customFormat="1" ht="21" customHeight="1">
      <c r="A13" s="8" t="s">
        <v>102</v>
      </c>
      <c r="B13" s="218">
        <v>311972</v>
      </c>
      <c r="C13" s="217">
        <v>361221</v>
      </c>
      <c r="D13" s="217">
        <v>1658805</v>
      </c>
      <c r="E13" s="286">
        <v>102.7</v>
      </c>
      <c r="F13" s="287">
        <v>102.7</v>
      </c>
      <c r="H13" s="217"/>
      <c r="I13" s="247"/>
      <c r="J13" s="217"/>
      <c r="K13" s="247"/>
    </row>
    <row r="14" spans="1:11" s="91" customFormat="1" ht="21" customHeight="1">
      <c r="A14" s="8" t="s">
        <v>103</v>
      </c>
      <c r="B14" s="218">
        <v>40585</v>
      </c>
      <c r="C14" s="217">
        <v>41040</v>
      </c>
      <c r="D14" s="217">
        <v>227930</v>
      </c>
      <c r="E14" s="286">
        <v>80.9</v>
      </c>
      <c r="F14" s="287">
        <v>88</v>
      </c>
      <c r="H14" s="217"/>
      <c r="I14" s="247"/>
      <c r="J14" s="217"/>
      <c r="K14" s="247"/>
    </row>
    <row r="15" spans="1:11" s="91" customFormat="1" ht="21" customHeight="1">
      <c r="A15" s="8" t="s">
        <v>104</v>
      </c>
      <c r="B15" s="218">
        <v>176832</v>
      </c>
      <c r="C15" s="217">
        <v>185198</v>
      </c>
      <c r="D15" s="217">
        <v>1020454</v>
      </c>
      <c r="E15" s="286">
        <v>83.6</v>
      </c>
      <c r="F15" s="287">
        <v>91</v>
      </c>
      <c r="H15" s="217"/>
      <c r="I15" s="247"/>
      <c r="J15" s="217"/>
      <c r="K15" s="247"/>
    </row>
    <row r="16" spans="1:11" s="91" customFormat="1" ht="21" customHeight="1">
      <c r="A16" s="8" t="s">
        <v>105</v>
      </c>
      <c r="B16" s="218">
        <v>440808</v>
      </c>
      <c r="C16" s="217">
        <v>485010</v>
      </c>
      <c r="D16" s="217">
        <v>2491985</v>
      </c>
      <c r="E16" s="286">
        <v>97.1</v>
      </c>
      <c r="F16" s="287">
        <v>101.4</v>
      </c>
      <c r="H16" s="217"/>
      <c r="I16" s="247"/>
      <c r="J16" s="217"/>
      <c r="K16" s="247"/>
    </row>
    <row r="17" spans="1:11" s="91" customFormat="1" ht="21" customHeight="1">
      <c r="A17" s="8" t="s">
        <v>106</v>
      </c>
      <c r="B17" s="218">
        <v>99671</v>
      </c>
      <c r="C17" s="217">
        <v>103582</v>
      </c>
      <c r="D17" s="217">
        <v>537863</v>
      </c>
      <c r="E17" s="286">
        <v>98.2</v>
      </c>
      <c r="F17" s="287">
        <v>101.6</v>
      </c>
      <c r="H17" s="217"/>
      <c r="I17" s="247"/>
      <c r="J17" s="217"/>
      <c r="K17" s="247"/>
    </row>
    <row r="18" spans="1:11" s="91" customFormat="1" ht="21" customHeight="1">
      <c r="A18" s="8" t="s">
        <v>107</v>
      </c>
      <c r="B18" s="218">
        <v>98121</v>
      </c>
      <c r="C18" s="217">
        <v>106840</v>
      </c>
      <c r="D18" s="217">
        <v>524315</v>
      </c>
      <c r="E18" s="286">
        <v>107.7</v>
      </c>
      <c r="F18" s="287">
        <v>108.9</v>
      </c>
      <c r="H18" s="217"/>
      <c r="I18" s="247"/>
      <c r="J18" s="217"/>
      <c r="K18" s="247"/>
    </row>
    <row r="19" spans="1:11" s="91" customFormat="1" ht="21" customHeight="1">
      <c r="A19" s="8" t="s">
        <v>108</v>
      </c>
      <c r="B19" s="218">
        <v>212655</v>
      </c>
      <c r="C19" s="217">
        <v>238332</v>
      </c>
      <c r="D19" s="217">
        <v>1159593</v>
      </c>
      <c r="E19" s="286">
        <v>102.8</v>
      </c>
      <c r="F19" s="287">
        <v>102.6</v>
      </c>
      <c r="H19" s="217"/>
      <c r="I19" s="247"/>
      <c r="J19" s="217"/>
      <c r="K19" s="247"/>
    </row>
    <row r="20" spans="1:11" ht="21" customHeight="1">
      <c r="A20" s="8" t="s">
        <v>109</v>
      </c>
      <c r="B20" s="218">
        <v>77550</v>
      </c>
      <c r="C20" s="218">
        <v>87171</v>
      </c>
      <c r="D20" s="218">
        <v>414967</v>
      </c>
      <c r="E20" s="286">
        <v>99.1</v>
      </c>
      <c r="F20" s="287">
        <v>99.5</v>
      </c>
      <c r="H20" s="218"/>
      <c r="I20" s="247"/>
      <c r="J20" s="218"/>
      <c r="K20" s="247"/>
    </row>
    <row r="21" spans="1:11" ht="21" customHeight="1">
      <c r="A21" s="8"/>
      <c r="B21" s="92"/>
      <c r="C21" s="93"/>
      <c r="D21" s="93"/>
      <c r="E21" s="93"/>
      <c r="F21" s="81"/>
      <c r="H21" s="72"/>
      <c r="K21" s="19"/>
    </row>
    <row r="22" spans="1:6" ht="21.75" customHeight="1">
      <c r="A22" s="94"/>
      <c r="B22" s="95"/>
      <c r="C22" s="94"/>
      <c r="D22" s="94"/>
      <c r="E22" s="94"/>
      <c r="F22" s="94"/>
    </row>
    <row r="23" s="3" customFormat="1" ht="21" customHeight="1"/>
    <row r="24" spans="2:5" ht="12.75">
      <c r="B24" s="44"/>
      <c r="C24" s="44"/>
      <c r="D24" s="44"/>
      <c r="E24" s="44"/>
    </row>
  </sheetData>
  <sheetProtection/>
  <mergeCells count="1">
    <mergeCell ref="A1:F1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57421875" style="18" customWidth="1"/>
    <col min="2" max="2" width="12.00390625" style="17" customWidth="1"/>
    <col min="3" max="3" width="10.28125" style="18" customWidth="1"/>
    <col min="4" max="4" width="11.8515625" style="18" customWidth="1"/>
    <col min="5" max="5" width="17.57421875" style="18" customWidth="1"/>
    <col min="6" max="6" width="18.28125" style="18" customWidth="1"/>
    <col min="7" max="7" width="4.57421875" style="18" customWidth="1"/>
    <col min="8" max="8" width="9.140625" style="18" customWidth="1"/>
    <col min="9" max="9" width="5.57421875" style="18" bestFit="1" customWidth="1"/>
    <col min="10" max="10" width="9.140625" style="18" customWidth="1"/>
    <col min="11" max="11" width="5.57421875" style="18" bestFit="1" customWidth="1"/>
    <col min="12" max="16384" width="9.140625" style="18" customWidth="1"/>
  </cols>
  <sheetData>
    <row r="1" spans="1:6" s="17" customFormat="1" ht="47.25" customHeight="1">
      <c r="A1" s="420" t="s">
        <v>387</v>
      </c>
      <c r="B1" s="420"/>
      <c r="C1" s="420"/>
      <c r="D1" s="420"/>
      <c r="E1" s="420"/>
      <c r="F1" s="420"/>
    </row>
    <row r="2" spans="1:6" s="17" customFormat="1" ht="21" customHeight="1" thickBot="1">
      <c r="A2" s="58"/>
      <c r="B2" s="58"/>
      <c r="C2" s="58"/>
      <c r="D2" s="58"/>
      <c r="E2" s="58"/>
      <c r="F2" s="34" t="s">
        <v>248</v>
      </c>
    </row>
    <row r="3" spans="1:6" s="17" customFormat="1" ht="22.5" customHeight="1">
      <c r="A3" s="46"/>
      <c r="B3" s="277" t="s">
        <v>3</v>
      </c>
      <c r="C3" s="277" t="s">
        <v>205</v>
      </c>
      <c r="D3" s="277" t="s">
        <v>205</v>
      </c>
      <c r="E3" s="278" t="s">
        <v>343</v>
      </c>
      <c r="F3" s="278" t="s">
        <v>362</v>
      </c>
    </row>
    <row r="4" spans="1:6" s="17" customFormat="1" ht="22.5" customHeight="1">
      <c r="A4" s="46"/>
      <c r="B4" s="279" t="s">
        <v>261</v>
      </c>
      <c r="C4" s="279" t="s">
        <v>273</v>
      </c>
      <c r="D4" s="279" t="s">
        <v>274</v>
      </c>
      <c r="E4" s="280" t="s">
        <v>202</v>
      </c>
      <c r="F4" s="280" t="s">
        <v>202</v>
      </c>
    </row>
    <row r="5" spans="1:6" s="19" customFormat="1" ht="22.5" customHeight="1">
      <c r="A5" s="46"/>
      <c r="B5" s="281" t="s">
        <v>342</v>
      </c>
      <c r="C5" s="281" t="s">
        <v>342</v>
      </c>
      <c r="D5" s="281" t="s">
        <v>342</v>
      </c>
      <c r="E5" s="282" t="s">
        <v>290</v>
      </c>
      <c r="F5" s="282" t="s">
        <v>290</v>
      </c>
    </row>
    <row r="6" spans="1:6" s="19" customFormat="1" ht="21" customHeight="1">
      <c r="A6" s="7"/>
      <c r="B6" s="87"/>
      <c r="C6" s="87"/>
      <c r="D6" s="87"/>
      <c r="E6" s="65"/>
      <c r="F6" s="86"/>
    </row>
    <row r="7" spans="1:11" s="64" customFormat="1" ht="21" customHeight="1">
      <c r="A7" s="288" t="s">
        <v>310</v>
      </c>
      <c r="B7" s="65">
        <f>B8+B9</f>
        <v>393518</v>
      </c>
      <c r="C7" s="65">
        <f>C8+C9</f>
        <v>529664</v>
      </c>
      <c r="D7" s="65">
        <f>D8+D9</f>
        <v>2852568</v>
      </c>
      <c r="E7" s="289">
        <f>+'8. Tongmucbanle_HHDV'!H15</f>
        <v>66.9</v>
      </c>
      <c r="F7" s="289">
        <f>+'8. Tongmucbanle_HHDV'!I15</f>
        <v>77.8</v>
      </c>
      <c r="H7" s="65"/>
      <c r="I7" s="246"/>
      <c r="J7" s="65"/>
      <c r="K7" s="246"/>
    </row>
    <row r="8" spans="1:11" ht="21" customHeight="1">
      <c r="A8" s="290" t="s">
        <v>133</v>
      </c>
      <c r="B8" s="217">
        <v>9634</v>
      </c>
      <c r="C8" s="217">
        <v>14144</v>
      </c>
      <c r="D8" s="217">
        <v>125755</v>
      </c>
      <c r="E8" s="291">
        <v>36.2</v>
      </c>
      <c r="F8" s="292">
        <v>65.2</v>
      </c>
      <c r="H8" s="217"/>
      <c r="I8" s="247"/>
      <c r="J8" s="217"/>
      <c r="K8" s="247"/>
    </row>
    <row r="9" spans="1:11" ht="21" customHeight="1">
      <c r="A9" s="290" t="s">
        <v>134</v>
      </c>
      <c r="B9" s="217">
        <v>383884</v>
      </c>
      <c r="C9" s="217">
        <v>515520</v>
      </c>
      <c r="D9" s="217">
        <v>2726813</v>
      </c>
      <c r="E9" s="291">
        <v>68.5</v>
      </c>
      <c r="F9" s="292">
        <v>78.5</v>
      </c>
      <c r="H9" s="217"/>
      <c r="I9" s="247"/>
      <c r="J9" s="217"/>
      <c r="K9" s="247"/>
    </row>
    <row r="10" spans="1:11" s="64" customFormat="1" ht="21" customHeight="1">
      <c r="A10" s="293" t="s">
        <v>95</v>
      </c>
      <c r="B10" s="65">
        <f>+'8. Tongmucbanle_HHDV'!B16</f>
        <v>353</v>
      </c>
      <c r="C10" s="65">
        <f>+'8. Tongmucbanle_HHDV'!C16</f>
        <v>616</v>
      </c>
      <c r="D10" s="65">
        <f>+'8. Tongmucbanle_HHDV'!D16</f>
        <v>12296</v>
      </c>
      <c r="E10" s="289">
        <f>+'8. Tongmucbanle_HHDV'!H16</f>
        <v>11.1</v>
      </c>
      <c r="F10" s="289">
        <f>+'8. Tongmucbanle_HHDV'!I16</f>
        <v>45.8</v>
      </c>
      <c r="H10" s="65"/>
      <c r="I10" s="246"/>
      <c r="J10" s="65"/>
      <c r="K10" s="246"/>
    </row>
    <row r="11" spans="1:11" s="64" customFormat="1" ht="21" customHeight="1">
      <c r="A11" s="293" t="s">
        <v>311</v>
      </c>
      <c r="B11" s="65">
        <f>+'8. Tongmucbanle_HHDV'!B17</f>
        <v>201647</v>
      </c>
      <c r="C11" s="65">
        <f>+'8. Tongmucbanle_HHDV'!C17</f>
        <v>227535</v>
      </c>
      <c r="D11" s="65">
        <f>+'8. Tongmucbanle_HHDV'!D17</f>
        <v>1389112</v>
      </c>
      <c r="E11" s="289">
        <f>+'8. Tongmucbanle_HHDV'!H17</f>
        <v>61.5</v>
      </c>
      <c r="F11" s="289">
        <f>+'8. Tongmucbanle_HHDV'!I17</f>
        <v>82.9</v>
      </c>
      <c r="H11" s="65"/>
      <c r="I11" s="246"/>
      <c r="J11" s="65"/>
      <c r="K11" s="246"/>
    </row>
    <row r="12" spans="1:10" ht="21" customHeight="1">
      <c r="A12" s="8"/>
      <c r="B12" s="217"/>
      <c r="C12" s="217"/>
      <c r="D12" s="217"/>
      <c r="E12" s="69"/>
      <c r="F12" s="44"/>
      <c r="H12" s="217"/>
      <c r="J12" s="217"/>
    </row>
    <row r="13" spans="1:6" s="19" customFormat="1" ht="20.25" customHeight="1">
      <c r="A13" s="8"/>
      <c r="B13" s="219"/>
      <c r="C13" s="219"/>
      <c r="D13" s="217"/>
      <c r="E13" s="88"/>
      <c r="F13" s="44"/>
    </row>
    <row r="14" spans="1:6" s="90" customFormat="1" ht="21" customHeight="1">
      <c r="A14" s="7"/>
      <c r="B14" s="218"/>
      <c r="C14" s="217"/>
      <c r="D14" s="217"/>
      <c r="E14" s="44"/>
      <c r="F14" s="66"/>
    </row>
    <row r="15" spans="1:6" ht="21" customHeight="1">
      <c r="A15" s="8"/>
      <c r="B15" s="218"/>
      <c r="C15" s="217"/>
      <c r="D15" s="217"/>
      <c r="E15" s="44"/>
      <c r="F15" s="66"/>
    </row>
    <row r="16" spans="1:6" ht="21" customHeight="1">
      <c r="A16" s="8"/>
      <c r="B16" s="218"/>
      <c r="C16" s="217"/>
      <c r="D16" s="217"/>
      <c r="E16" s="44"/>
      <c r="F16" s="66"/>
    </row>
    <row r="17" spans="1:6" ht="21" customHeight="1">
      <c r="A17" s="8"/>
      <c r="B17" s="89"/>
      <c r="C17" s="44"/>
      <c r="D17" s="44"/>
      <c r="E17" s="44"/>
      <c r="F17" s="66"/>
    </row>
    <row r="18" spans="1:6" s="19" customFormat="1" ht="21" customHeight="1">
      <c r="A18" s="8"/>
      <c r="B18" s="89"/>
      <c r="C18" s="44"/>
      <c r="D18" s="44"/>
      <c r="E18" s="44"/>
      <c r="F18" s="66"/>
    </row>
    <row r="19" spans="1:6" s="91" customFormat="1" ht="21" customHeight="1">
      <c r="A19" s="8"/>
      <c r="B19" s="89"/>
      <c r="C19" s="44"/>
      <c r="D19" s="44"/>
      <c r="E19" s="44"/>
      <c r="F19" s="66"/>
    </row>
    <row r="20" spans="1:6" s="91" customFormat="1" ht="21" customHeight="1">
      <c r="A20" s="8"/>
      <c r="B20" s="89"/>
      <c r="C20" s="44"/>
      <c r="D20" s="44"/>
      <c r="E20" s="44"/>
      <c r="F20" s="66"/>
    </row>
    <row r="21" spans="1:6" s="91" customFormat="1" ht="21" customHeight="1">
      <c r="A21" s="8"/>
      <c r="B21" s="89"/>
      <c r="C21" s="44"/>
      <c r="D21" s="44"/>
      <c r="E21" s="44"/>
      <c r="F21" s="66"/>
    </row>
    <row r="22" spans="1:6" s="91" customFormat="1" ht="21" customHeight="1">
      <c r="A22" s="8"/>
      <c r="B22" s="89"/>
      <c r="C22" s="44"/>
      <c r="D22" s="44"/>
      <c r="E22" s="44"/>
      <c r="F22" s="66"/>
    </row>
    <row r="23" spans="1:6" s="91" customFormat="1" ht="21" customHeight="1">
      <c r="A23" s="8"/>
      <c r="B23" s="89"/>
      <c r="C23" s="44"/>
      <c r="D23" s="44"/>
      <c r="E23" s="44"/>
      <c r="F23" s="66"/>
    </row>
    <row r="24" spans="1:6" s="91" customFormat="1" ht="21" customHeight="1">
      <c r="A24" s="8"/>
      <c r="B24" s="89"/>
      <c r="C24" s="44"/>
      <c r="D24" s="44"/>
      <c r="E24" s="44"/>
      <c r="F24" s="66"/>
    </row>
    <row r="25" spans="1:6" ht="21" customHeight="1">
      <c r="A25" s="8"/>
      <c r="B25" s="89"/>
      <c r="C25" s="89"/>
      <c r="D25" s="89"/>
      <c r="E25" s="44"/>
      <c r="F25" s="66"/>
    </row>
    <row r="26" spans="1:6" ht="21" customHeight="1">
      <c r="A26" s="8"/>
      <c r="B26" s="92"/>
      <c r="C26" s="93"/>
      <c r="D26" s="93"/>
      <c r="E26" s="93"/>
      <c r="F26" s="81"/>
    </row>
    <row r="27" spans="1:6" ht="21.75" customHeight="1">
      <c r="A27" s="8"/>
      <c r="B27" s="95"/>
      <c r="C27" s="94"/>
      <c r="D27" s="94"/>
      <c r="E27" s="94"/>
      <c r="F27" s="94"/>
    </row>
    <row r="28" s="3" customFormat="1" ht="21" customHeight="1">
      <c r="A28" s="94"/>
    </row>
    <row r="29" spans="1:5" ht="12.75">
      <c r="A29" s="3"/>
      <c r="B29" s="44"/>
      <c r="C29" s="44"/>
      <c r="D29" s="44"/>
      <c r="E29" s="44"/>
    </row>
  </sheetData>
  <sheetProtection/>
  <mergeCells count="1">
    <mergeCell ref="A1:F1"/>
  </mergeCells>
  <printOptions horizontalCentered="1"/>
  <pageMargins left="0.3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3.7109375" style="73" customWidth="1"/>
    <col min="2" max="2" width="10.140625" style="73" customWidth="1"/>
    <col min="3" max="3" width="9.8515625" style="73" customWidth="1"/>
    <col min="4" max="4" width="10.140625" style="73" customWidth="1"/>
    <col min="5" max="5" width="8.7109375" style="73" customWidth="1"/>
    <col min="6" max="6" width="1.1484375" style="73" customWidth="1"/>
    <col min="7" max="7" width="8.421875" style="73" customWidth="1"/>
    <col min="8" max="8" width="8.7109375" style="73" customWidth="1"/>
    <col min="9" max="9" width="8.00390625" style="73" customWidth="1"/>
    <col min="10" max="10" width="6.140625" style="73" customWidth="1"/>
    <col min="11" max="16384" width="9.140625" style="73" customWidth="1"/>
  </cols>
  <sheetData>
    <row r="1" spans="1:9" ht="31.5" customHeight="1">
      <c r="A1" s="421" t="s">
        <v>388</v>
      </c>
      <c r="B1" s="421"/>
      <c r="C1" s="421"/>
      <c r="D1" s="421"/>
      <c r="E1" s="421"/>
      <c r="F1" s="421"/>
      <c r="G1" s="421"/>
      <c r="H1" s="421"/>
      <c r="I1" s="421"/>
    </row>
    <row r="2" spans="1:9" ht="22.5" customHeight="1" thickBot="1">
      <c r="A2" s="96"/>
      <c r="B2" s="96"/>
      <c r="C2" s="96"/>
      <c r="D2" s="96"/>
      <c r="E2" s="96"/>
      <c r="F2" s="96"/>
      <c r="G2" s="96"/>
      <c r="H2" s="59"/>
      <c r="I2" s="59" t="s">
        <v>251</v>
      </c>
    </row>
    <row r="3" spans="1:9" s="48" customFormat="1" ht="69.75" customHeight="1">
      <c r="A3" s="46"/>
      <c r="B3" s="415" t="s">
        <v>363</v>
      </c>
      <c r="C3" s="415" t="s">
        <v>358</v>
      </c>
      <c r="D3" s="415" t="s">
        <v>364</v>
      </c>
      <c r="E3" s="417"/>
      <c r="F3" s="41"/>
      <c r="G3" s="418" t="s">
        <v>365</v>
      </c>
      <c r="H3" s="418"/>
      <c r="I3" s="413" t="s">
        <v>361</v>
      </c>
    </row>
    <row r="4" spans="1:9" s="48" customFormat="1" ht="69.75" customHeight="1">
      <c r="A4" s="46"/>
      <c r="B4" s="416"/>
      <c r="C4" s="416"/>
      <c r="D4" s="43" t="s">
        <v>85</v>
      </c>
      <c r="E4" s="43" t="s">
        <v>84</v>
      </c>
      <c r="F4" s="42"/>
      <c r="G4" s="43" t="s">
        <v>92</v>
      </c>
      <c r="H4" s="43" t="s">
        <v>93</v>
      </c>
      <c r="I4" s="414"/>
    </row>
    <row r="5" spans="1:10" s="64" customFormat="1" ht="30" customHeight="1">
      <c r="A5" s="97" t="s">
        <v>2</v>
      </c>
      <c r="B5" s="385">
        <f>B6+B7+B8</f>
        <v>86452.8</v>
      </c>
      <c r="C5" s="385">
        <f>C6+C7+C8</f>
        <v>76017</v>
      </c>
      <c r="D5" s="385">
        <f>D6+D7+D8</f>
        <v>428216.8</v>
      </c>
      <c r="E5" s="337">
        <v>100</v>
      </c>
      <c r="F5" s="337"/>
      <c r="G5" s="337">
        <f>+C5/B5*100</f>
        <v>87.92890455832546</v>
      </c>
      <c r="H5" s="387">
        <v>103.27975761857533</v>
      </c>
      <c r="I5" s="336">
        <v>112.00246908413718</v>
      </c>
      <c r="J5" s="98"/>
    </row>
    <row r="6" spans="1:10" ht="21" customHeight="1">
      <c r="A6" s="68" t="s">
        <v>252</v>
      </c>
      <c r="B6" s="386">
        <v>6459</v>
      </c>
      <c r="C6" s="386">
        <v>2000</v>
      </c>
      <c r="D6" s="386">
        <v>16616</v>
      </c>
      <c r="E6" s="338">
        <f>D6/$D$5*100</f>
        <v>3.880277466927967</v>
      </c>
      <c r="F6" s="338"/>
      <c r="G6" s="338">
        <f aca="true" t="shared" si="0" ref="G6:G21">+C6/B6*100</f>
        <v>30.96454559529339</v>
      </c>
      <c r="H6" s="341">
        <v>60.790273556231</v>
      </c>
      <c r="I6" s="335">
        <v>104.29979285669448</v>
      </c>
      <c r="J6" s="98"/>
    </row>
    <row r="7" spans="1:10" ht="21" customHeight="1">
      <c r="A7" s="68" t="s">
        <v>253</v>
      </c>
      <c r="B7" s="386">
        <v>70791.8</v>
      </c>
      <c r="C7" s="386">
        <v>66808</v>
      </c>
      <c r="D7" s="386">
        <v>374448.8</v>
      </c>
      <c r="E7" s="338">
        <f>D7/$D$5*100</f>
        <v>87.44374344957974</v>
      </c>
      <c r="F7" s="338"/>
      <c r="G7" s="338">
        <f t="shared" si="0"/>
        <v>94.37251207060704</v>
      </c>
      <c r="H7" s="341">
        <v>108.30334273579095</v>
      </c>
      <c r="I7" s="335">
        <v>112.90685192555874</v>
      </c>
      <c r="J7" s="98"/>
    </row>
    <row r="8" spans="1:10" ht="21" customHeight="1">
      <c r="A8" s="68" t="s">
        <v>254</v>
      </c>
      <c r="B8" s="386">
        <v>9202</v>
      </c>
      <c r="C8" s="386">
        <v>7209</v>
      </c>
      <c r="D8" s="386">
        <v>37152</v>
      </c>
      <c r="E8" s="338">
        <f>D8/$D$5*100</f>
        <v>8.675979083492287</v>
      </c>
      <c r="F8" s="338"/>
      <c r="G8" s="338">
        <f t="shared" si="0"/>
        <v>78.34166485546619</v>
      </c>
      <c r="H8" s="341">
        <v>83.56323171438507</v>
      </c>
      <c r="I8" s="335">
        <v>106.90300117975427</v>
      </c>
      <c r="J8" s="98"/>
    </row>
    <row r="9" spans="1:10" s="64" customFormat="1" ht="21" customHeight="1">
      <c r="A9" s="97" t="s">
        <v>312</v>
      </c>
      <c r="B9" s="386"/>
      <c r="C9" s="385"/>
      <c r="D9" s="386"/>
      <c r="E9" s="338"/>
      <c r="F9" s="338"/>
      <c r="G9" s="338"/>
      <c r="H9" s="341">
        <v>0</v>
      </c>
      <c r="I9" s="336"/>
      <c r="J9" s="98"/>
    </row>
    <row r="10" spans="1:10" ht="21" customHeight="1">
      <c r="A10" s="35" t="s">
        <v>11</v>
      </c>
      <c r="B10" s="386">
        <v>4306</v>
      </c>
      <c r="C10" s="386">
        <v>4710</v>
      </c>
      <c r="D10" s="386">
        <v>24261</v>
      </c>
      <c r="E10" s="338">
        <f>D10/$D$5*100</f>
        <v>5.66558808528764</v>
      </c>
      <c r="F10" s="338"/>
      <c r="G10" s="338">
        <f t="shared" si="0"/>
        <v>109.38225731537389</v>
      </c>
      <c r="H10" s="341">
        <v>69.41783345615328</v>
      </c>
      <c r="I10" s="335">
        <v>72.24621065483457</v>
      </c>
      <c r="J10" s="98"/>
    </row>
    <row r="11" spans="1:10" ht="21" customHeight="1">
      <c r="A11" s="35" t="s">
        <v>12</v>
      </c>
      <c r="B11" s="386">
        <v>6459</v>
      </c>
      <c r="C11" s="386">
        <v>2000</v>
      </c>
      <c r="D11" s="386">
        <v>16616</v>
      </c>
      <c r="E11" s="338">
        <f aca="true" t="shared" si="1" ref="E11:E21">D11/$D$5*100</f>
        <v>3.880277466927967</v>
      </c>
      <c r="F11" s="338"/>
      <c r="G11" s="338">
        <f t="shared" si="0"/>
        <v>30.96454559529339</v>
      </c>
      <c r="H11" s="341">
        <v>60.790273556231</v>
      </c>
      <c r="I11" s="335">
        <v>104.29979285669448</v>
      </c>
      <c r="J11" s="98"/>
    </row>
    <row r="12" spans="1:10" ht="21" customHeight="1">
      <c r="A12" s="35" t="s">
        <v>110</v>
      </c>
      <c r="B12" s="386">
        <v>4598</v>
      </c>
      <c r="C12" s="386">
        <v>3277</v>
      </c>
      <c r="D12" s="386">
        <v>12043</v>
      </c>
      <c r="E12" s="338">
        <f t="shared" si="1"/>
        <v>2.8123604678751515</v>
      </c>
      <c r="F12" s="338"/>
      <c r="G12" s="338">
        <f t="shared" si="0"/>
        <v>71.27011744236624</v>
      </c>
      <c r="H12" s="341">
        <v>132.0838371624345</v>
      </c>
      <c r="I12" s="335">
        <v>108.66191464404945</v>
      </c>
      <c r="J12" s="98"/>
    </row>
    <row r="13" spans="1:10" ht="21" customHeight="1">
      <c r="A13" s="35" t="s">
        <v>86</v>
      </c>
      <c r="B13" s="386">
        <v>5096</v>
      </c>
      <c r="C13" s="386">
        <v>5125</v>
      </c>
      <c r="D13" s="386">
        <v>21793</v>
      </c>
      <c r="E13" s="338">
        <f t="shared" si="1"/>
        <v>5.089244513526793</v>
      </c>
      <c r="F13" s="338"/>
      <c r="G13" s="338">
        <f t="shared" si="0"/>
        <v>100.56907378335951</v>
      </c>
      <c r="H13" s="341">
        <v>146.38674664381605</v>
      </c>
      <c r="I13" s="335">
        <v>125.4273381294964</v>
      </c>
      <c r="J13" s="98"/>
    </row>
    <row r="14" spans="1:10" ht="21" customHeight="1">
      <c r="A14" s="35" t="s">
        <v>111</v>
      </c>
      <c r="B14" s="386">
        <v>12518</v>
      </c>
      <c r="C14" s="386">
        <v>11585</v>
      </c>
      <c r="D14" s="386">
        <v>49946</v>
      </c>
      <c r="E14" s="338">
        <f t="shared" si="1"/>
        <v>11.663718004524812</v>
      </c>
      <c r="F14" s="338"/>
      <c r="G14" s="338">
        <f t="shared" si="0"/>
        <v>92.54673270490493</v>
      </c>
      <c r="H14" s="341">
        <v>196.28939342595731</v>
      </c>
      <c r="I14" s="335">
        <v>205.34473543559594</v>
      </c>
      <c r="J14" s="98"/>
    </row>
    <row r="15" spans="1:10" ht="21" customHeight="1">
      <c r="A15" s="35" t="s">
        <v>87</v>
      </c>
      <c r="B15" s="386">
        <v>15866</v>
      </c>
      <c r="C15" s="386">
        <v>15671</v>
      </c>
      <c r="D15" s="386">
        <v>89952</v>
      </c>
      <c r="E15" s="338">
        <f t="shared" si="1"/>
        <v>21.006181915328874</v>
      </c>
      <c r="F15" s="338"/>
      <c r="G15" s="338">
        <f t="shared" si="0"/>
        <v>98.7709567628892</v>
      </c>
      <c r="H15" s="341">
        <v>78.55137844611528</v>
      </c>
      <c r="I15" s="335">
        <v>121.35013355637699</v>
      </c>
      <c r="J15" s="98"/>
    </row>
    <row r="16" spans="1:10" ht="21" customHeight="1">
      <c r="A16" s="35" t="s">
        <v>112</v>
      </c>
      <c r="B16" s="386">
        <v>27681.2</v>
      </c>
      <c r="C16" s="386">
        <v>23452</v>
      </c>
      <c r="D16" s="386">
        <v>142739.2</v>
      </c>
      <c r="E16" s="338">
        <f t="shared" si="1"/>
        <v>33.333395607085016</v>
      </c>
      <c r="F16" s="338"/>
      <c r="G16" s="338">
        <f t="shared" si="0"/>
        <v>84.72176061731427</v>
      </c>
      <c r="H16" s="341">
        <v>123.39261285909713</v>
      </c>
      <c r="I16" s="335">
        <v>107.98523270592509</v>
      </c>
      <c r="J16" s="98"/>
    </row>
    <row r="17" spans="1:10" ht="21" customHeight="1">
      <c r="A17" s="35" t="s">
        <v>113</v>
      </c>
      <c r="B17" s="386">
        <v>8923</v>
      </c>
      <c r="C17" s="386">
        <v>8201</v>
      </c>
      <c r="D17" s="386">
        <v>62797</v>
      </c>
      <c r="E17" s="338">
        <f t="shared" si="1"/>
        <v>14.664767939978068</v>
      </c>
      <c r="F17" s="338"/>
      <c r="G17" s="338">
        <f t="shared" si="0"/>
        <v>91.90855093578392</v>
      </c>
      <c r="H17" s="341">
        <v>81.48037754595133</v>
      </c>
      <c r="I17" s="335">
        <v>104.27757758921305</v>
      </c>
      <c r="J17" s="98"/>
    </row>
    <row r="18" spans="1:10" ht="21" customHeight="1">
      <c r="A18" s="35" t="s">
        <v>13</v>
      </c>
      <c r="B18" s="386">
        <v>355</v>
      </c>
      <c r="C18" s="386">
        <v>370</v>
      </c>
      <c r="D18" s="386">
        <v>2328</v>
      </c>
      <c r="E18" s="338">
        <f t="shared" si="1"/>
        <v>0.5436498521309767</v>
      </c>
      <c r="F18" s="338"/>
      <c r="G18" s="338">
        <f t="shared" si="0"/>
        <v>104.22535211267605</v>
      </c>
      <c r="H18" s="341">
        <v>60.85526315789473</v>
      </c>
      <c r="I18" s="335">
        <v>56.409013811485345</v>
      </c>
      <c r="J18" s="98"/>
    </row>
    <row r="19" spans="1:10" ht="21" customHeight="1">
      <c r="A19" s="35" t="s">
        <v>88</v>
      </c>
      <c r="B19" s="386">
        <v>131</v>
      </c>
      <c r="C19" s="386">
        <v>40</v>
      </c>
      <c r="D19" s="386">
        <v>306</v>
      </c>
      <c r="E19" s="338">
        <f t="shared" si="1"/>
        <v>0.07145913004814385</v>
      </c>
      <c r="F19" s="339"/>
      <c r="G19" s="338">
        <f t="shared" si="0"/>
        <v>30.53435114503817</v>
      </c>
      <c r="H19" s="341">
        <v>68.96551724137932</v>
      </c>
      <c r="I19" s="335">
        <v>112.5</v>
      </c>
      <c r="J19" s="98"/>
    </row>
    <row r="20" spans="1:10" ht="21" customHeight="1">
      <c r="A20" s="36" t="s">
        <v>89</v>
      </c>
      <c r="B20" s="386">
        <v>9</v>
      </c>
      <c r="C20" s="386">
        <v>10</v>
      </c>
      <c r="D20" s="386">
        <v>541</v>
      </c>
      <c r="E20" s="338">
        <f t="shared" si="1"/>
        <v>0.12633787371256802</v>
      </c>
      <c r="F20" s="339"/>
      <c r="G20" s="338">
        <f t="shared" si="0"/>
        <v>111.11111111111111</v>
      </c>
      <c r="H20" s="341">
        <v>2.3419203747072603</v>
      </c>
      <c r="I20" s="335">
        <v>120.48997772828507</v>
      </c>
      <c r="J20" s="98"/>
    </row>
    <row r="21" spans="1:10" ht="21" customHeight="1">
      <c r="A21" s="35" t="s">
        <v>10</v>
      </c>
      <c r="B21" s="386">
        <f>B5-SUM(B10:B20)</f>
        <v>510.6000000000058</v>
      </c>
      <c r="C21" s="386">
        <f>C5-SUM(C10:C20)</f>
        <v>1576</v>
      </c>
      <c r="D21" s="386">
        <f>D5-SUM(D10:D20)</f>
        <v>4894.599999999977</v>
      </c>
      <c r="E21" s="338">
        <f t="shared" si="1"/>
        <v>1.1430191435739974</v>
      </c>
      <c r="F21" s="339"/>
      <c r="G21" s="338">
        <f t="shared" si="0"/>
        <v>308.6564825695225</v>
      </c>
      <c r="H21" s="341">
        <v>103.00653594771241</v>
      </c>
      <c r="I21" s="335">
        <v>56.54574861367811</v>
      </c>
      <c r="J21" s="98"/>
    </row>
    <row r="22" spans="1:9" ht="21" customHeight="1">
      <c r="A22" s="35"/>
      <c r="B22" s="101"/>
      <c r="C22" s="102"/>
      <c r="D22" s="101"/>
      <c r="E22" s="99"/>
      <c r="F22" s="103"/>
      <c r="G22" s="99"/>
      <c r="H22" s="104"/>
      <c r="I22" s="99"/>
    </row>
    <row r="23" spans="1:9" s="18" customFormat="1" ht="21.75" customHeight="1">
      <c r="A23" s="94"/>
      <c r="B23" s="95"/>
      <c r="C23" s="94"/>
      <c r="D23" s="94"/>
      <c r="E23" s="94"/>
      <c r="F23" s="94"/>
      <c r="G23" s="94"/>
      <c r="H23" s="94"/>
      <c r="I23" s="94"/>
    </row>
    <row r="24" s="3" customFormat="1" ht="21" customHeight="1">
      <c r="D24" s="340"/>
    </row>
    <row r="25" spans="1:6" ht="19.5" customHeight="1">
      <c r="A25" s="105"/>
      <c r="D25" s="100"/>
      <c r="E25" s="100"/>
      <c r="F25" s="100"/>
    </row>
  </sheetData>
  <sheetProtection/>
  <mergeCells count="6">
    <mergeCell ref="I3:I4"/>
    <mergeCell ref="A1:I1"/>
    <mergeCell ref="B3:B4"/>
    <mergeCell ref="C3:C4"/>
    <mergeCell ref="D3:E3"/>
    <mergeCell ref="G3:H3"/>
  </mergeCells>
  <printOptions horizontalCentered="1"/>
  <pageMargins left="0.22" right="0.3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K1" sqref="K1:R16384"/>
    </sheetView>
  </sheetViews>
  <sheetFormatPr defaultColWidth="9.140625" defaultRowHeight="12.75"/>
  <cols>
    <col min="1" max="1" width="33.57421875" style="106" customWidth="1"/>
    <col min="2" max="4" width="10.57421875" style="106" customWidth="1"/>
    <col min="5" max="5" width="8.140625" style="106" customWidth="1"/>
    <col min="6" max="6" width="0.85546875" style="106" customWidth="1"/>
    <col min="7" max="7" width="8.28125" style="106" customWidth="1"/>
    <col min="8" max="9" width="8.421875" style="106" customWidth="1"/>
    <col min="10" max="10" width="6.8515625" style="106" customWidth="1"/>
    <col min="11" max="16384" width="9.140625" style="106" customWidth="1"/>
  </cols>
  <sheetData>
    <row r="1" spans="1:9" ht="39.75" customHeight="1">
      <c r="A1" s="421" t="s">
        <v>389</v>
      </c>
      <c r="B1" s="421"/>
      <c r="C1" s="421"/>
      <c r="D1" s="421"/>
      <c r="E1" s="421"/>
      <c r="F1" s="421"/>
      <c r="G1" s="421"/>
      <c r="H1" s="421"/>
      <c r="I1" s="421"/>
    </row>
    <row r="2" spans="1:9" ht="21" customHeight="1" thickBot="1">
      <c r="A2" s="96"/>
      <c r="B2" s="96"/>
      <c r="C2" s="96"/>
      <c r="D2" s="96"/>
      <c r="E2" s="96"/>
      <c r="F2" s="96"/>
      <c r="G2" s="96"/>
      <c r="H2" s="59"/>
      <c r="I2" s="59" t="s">
        <v>251</v>
      </c>
    </row>
    <row r="3" spans="1:9" s="48" customFormat="1" ht="69.75" customHeight="1">
      <c r="A3" s="46"/>
      <c r="B3" s="415" t="s">
        <v>376</v>
      </c>
      <c r="C3" s="415" t="s">
        <v>377</v>
      </c>
      <c r="D3" s="415" t="s">
        <v>364</v>
      </c>
      <c r="E3" s="417"/>
      <c r="F3" s="41"/>
      <c r="G3" s="418" t="s">
        <v>365</v>
      </c>
      <c r="H3" s="418"/>
      <c r="I3" s="413" t="s">
        <v>361</v>
      </c>
    </row>
    <row r="4" spans="1:9" s="48" customFormat="1" ht="69.75" customHeight="1">
      <c r="A4" s="46"/>
      <c r="B4" s="416"/>
      <c r="C4" s="416"/>
      <c r="D4" s="43" t="s">
        <v>85</v>
      </c>
      <c r="E4" s="43" t="s">
        <v>84</v>
      </c>
      <c r="F4" s="42"/>
      <c r="G4" s="43" t="s">
        <v>92</v>
      </c>
      <c r="H4" s="43" t="s">
        <v>93</v>
      </c>
      <c r="I4" s="414"/>
    </row>
    <row r="5" spans="1:10" s="107" customFormat="1" ht="30" customHeight="1">
      <c r="A5" s="97" t="s">
        <v>2</v>
      </c>
      <c r="B5" s="390">
        <f>B6+B7+B8</f>
        <v>25262</v>
      </c>
      <c r="C5" s="390">
        <f>C6+C7+C8</f>
        <v>18782</v>
      </c>
      <c r="D5" s="385">
        <f>D6+D7+D8</f>
        <v>117097</v>
      </c>
      <c r="E5" s="387">
        <v>100</v>
      </c>
      <c r="F5" s="342"/>
      <c r="G5" s="387">
        <f>+C5/B5*100</f>
        <v>74.34882432111472</v>
      </c>
      <c r="H5" s="337">
        <v>55.50072397387784</v>
      </c>
      <c r="I5" s="336">
        <v>74.24</v>
      </c>
      <c r="J5" s="98"/>
    </row>
    <row r="6" spans="1:10" ht="19.5" customHeight="1">
      <c r="A6" s="68" t="s">
        <v>252</v>
      </c>
      <c r="B6" s="391">
        <v>0</v>
      </c>
      <c r="C6" s="391">
        <v>0</v>
      </c>
      <c r="D6" s="391">
        <v>0</v>
      </c>
      <c r="E6" s="388">
        <f>D6/$D$5*100</f>
        <v>0</v>
      </c>
      <c r="F6" s="343"/>
      <c r="G6" s="388">
        <v>0</v>
      </c>
      <c r="H6" s="389">
        <v>0</v>
      </c>
      <c r="I6" s="335">
        <v>0</v>
      </c>
      <c r="J6" s="98"/>
    </row>
    <row r="7" spans="1:10" ht="19.5" customHeight="1">
      <c r="A7" s="68" t="s">
        <v>253</v>
      </c>
      <c r="B7" s="391">
        <v>19800</v>
      </c>
      <c r="C7" s="391">
        <v>14662</v>
      </c>
      <c r="D7" s="386">
        <v>92888</v>
      </c>
      <c r="E7" s="388">
        <f>D7/$D$5*100</f>
        <v>79.32568725074084</v>
      </c>
      <c r="F7" s="343"/>
      <c r="G7" s="388">
        <f>+C7/B7*100</f>
        <v>74.05050505050505</v>
      </c>
      <c r="H7" s="389">
        <v>58.96167611694213</v>
      </c>
      <c r="I7" s="335">
        <v>77.26</v>
      </c>
      <c r="J7" s="98"/>
    </row>
    <row r="8" spans="1:10" ht="19.5" customHeight="1">
      <c r="A8" s="68" t="s">
        <v>254</v>
      </c>
      <c r="B8" s="391">
        <v>5462</v>
      </c>
      <c r="C8" s="391">
        <v>4120</v>
      </c>
      <c r="D8" s="386">
        <v>24209</v>
      </c>
      <c r="E8" s="388">
        <f>D8/$D$5*100</f>
        <v>20.674312749259162</v>
      </c>
      <c r="F8" s="343"/>
      <c r="G8" s="388">
        <f>+C8/B8*100</f>
        <v>75.43024533138045</v>
      </c>
      <c r="H8" s="389">
        <v>45.91040784488523</v>
      </c>
      <c r="I8" s="335">
        <v>64.54</v>
      </c>
      <c r="J8" s="98"/>
    </row>
    <row r="9" spans="1:10" s="107" customFormat="1" ht="24.75" customHeight="1">
      <c r="A9" s="97" t="s">
        <v>312</v>
      </c>
      <c r="B9" s="391"/>
      <c r="C9" s="392"/>
      <c r="D9" s="386"/>
      <c r="E9" s="388"/>
      <c r="F9" s="343"/>
      <c r="G9" s="388"/>
      <c r="H9" s="389">
        <v>0</v>
      </c>
      <c r="I9" s="336"/>
      <c r="J9" s="98"/>
    </row>
    <row r="10" spans="1:10" ht="19.5" customHeight="1">
      <c r="A10" s="35" t="s">
        <v>11</v>
      </c>
      <c r="B10" s="391">
        <v>3470</v>
      </c>
      <c r="C10" s="391">
        <v>3050</v>
      </c>
      <c r="D10" s="386">
        <v>14663</v>
      </c>
      <c r="E10" s="388">
        <f aca="true" t="shared" si="0" ref="E10:E19">D10/$D$5*100</f>
        <v>12.522097064826596</v>
      </c>
      <c r="F10" s="343"/>
      <c r="G10" s="388">
        <f aca="true" t="shared" si="1" ref="G10:G16">+C10/B10*100</f>
        <v>87.89625360230548</v>
      </c>
      <c r="H10" s="389">
        <v>67.04770279182239</v>
      </c>
      <c r="I10" s="335">
        <v>85.99</v>
      </c>
      <c r="J10" s="98"/>
    </row>
    <row r="11" spans="1:10" ht="19.5" customHeight="1">
      <c r="A11" s="35" t="s">
        <v>114</v>
      </c>
      <c r="B11" s="391">
        <v>2574</v>
      </c>
      <c r="C11" s="391">
        <v>2900</v>
      </c>
      <c r="D11" s="386">
        <v>16043</v>
      </c>
      <c r="E11" s="388">
        <f t="shared" si="0"/>
        <v>13.700607188911757</v>
      </c>
      <c r="F11" s="343"/>
      <c r="G11" s="388">
        <f t="shared" si="1"/>
        <v>112.66511266511266</v>
      </c>
      <c r="H11" s="389">
        <v>47.72876892692561</v>
      </c>
      <c r="I11" s="335">
        <v>100.47</v>
      </c>
      <c r="J11" s="98"/>
    </row>
    <row r="12" spans="1:10" ht="19.5" customHeight="1">
      <c r="A12" s="35" t="s">
        <v>115</v>
      </c>
      <c r="B12" s="391">
        <v>2396</v>
      </c>
      <c r="C12" s="391">
        <v>2006</v>
      </c>
      <c r="D12" s="386">
        <v>7193</v>
      </c>
      <c r="E12" s="388">
        <f t="shared" si="0"/>
        <v>6.142770523583012</v>
      </c>
      <c r="F12" s="343"/>
      <c r="G12" s="388">
        <f t="shared" si="1"/>
        <v>83.7228714524207</v>
      </c>
      <c r="H12" s="389">
        <v>49.53086419753087</v>
      </c>
      <c r="I12" s="335">
        <v>116.03</v>
      </c>
      <c r="J12" s="98"/>
    </row>
    <row r="13" spans="1:10" ht="19.5" customHeight="1">
      <c r="A13" s="36" t="s">
        <v>260</v>
      </c>
      <c r="B13" s="391">
        <v>2195</v>
      </c>
      <c r="C13" s="393">
        <v>0</v>
      </c>
      <c r="D13" s="386">
        <v>5574</v>
      </c>
      <c r="E13" s="388">
        <f t="shared" si="0"/>
        <v>4.760156109891799</v>
      </c>
      <c r="F13" s="343"/>
      <c r="G13" s="388">
        <f t="shared" si="1"/>
        <v>0</v>
      </c>
      <c r="H13" s="389">
        <v>0</v>
      </c>
      <c r="I13" s="335">
        <v>53.58</v>
      </c>
      <c r="J13" s="98"/>
    </row>
    <row r="14" spans="1:10" ht="19.5" customHeight="1">
      <c r="A14" s="36" t="s">
        <v>90</v>
      </c>
      <c r="B14" s="391">
        <v>3184</v>
      </c>
      <c r="C14" s="391">
        <v>1895</v>
      </c>
      <c r="D14" s="386">
        <v>15379</v>
      </c>
      <c r="E14" s="388">
        <f t="shared" si="0"/>
        <v>13.133555940801218</v>
      </c>
      <c r="F14" s="343"/>
      <c r="G14" s="388">
        <f t="shared" si="1"/>
        <v>59.516331658291456</v>
      </c>
      <c r="H14" s="389">
        <v>46.366528015659405</v>
      </c>
      <c r="I14" s="335">
        <v>105</v>
      </c>
      <c r="J14" s="98"/>
    </row>
    <row r="15" spans="1:10" ht="19.5" customHeight="1">
      <c r="A15" s="36" t="s">
        <v>91</v>
      </c>
      <c r="B15" s="391">
        <v>463</v>
      </c>
      <c r="C15" s="391">
        <v>467</v>
      </c>
      <c r="D15" s="386">
        <v>6507</v>
      </c>
      <c r="E15" s="388">
        <f t="shared" si="0"/>
        <v>5.556931432914592</v>
      </c>
      <c r="F15" s="343"/>
      <c r="G15" s="388">
        <f t="shared" si="1"/>
        <v>100.86393088552916</v>
      </c>
      <c r="H15" s="389">
        <v>15.660630449362845</v>
      </c>
      <c r="I15" s="335">
        <v>71.4</v>
      </c>
      <c r="J15" s="98"/>
    </row>
    <row r="16" spans="1:10" ht="19.5" customHeight="1">
      <c r="A16" s="35" t="s">
        <v>116</v>
      </c>
      <c r="B16" s="391">
        <v>4038</v>
      </c>
      <c r="C16" s="391">
        <v>3452</v>
      </c>
      <c r="D16" s="386">
        <v>17702</v>
      </c>
      <c r="E16" s="388">
        <f t="shared" si="0"/>
        <v>15.11738131634457</v>
      </c>
      <c r="F16" s="343"/>
      <c r="G16" s="388">
        <f t="shared" si="1"/>
        <v>85.4878652798415</v>
      </c>
      <c r="H16" s="389">
        <v>58.26160337552743</v>
      </c>
      <c r="I16" s="335">
        <v>77.45</v>
      </c>
      <c r="J16" s="98"/>
    </row>
    <row r="17" spans="1:10" ht="19.5" customHeight="1">
      <c r="A17" s="35" t="s">
        <v>132</v>
      </c>
      <c r="B17" s="393">
        <v>0</v>
      </c>
      <c r="C17" s="393">
        <v>0</v>
      </c>
      <c r="D17" s="386">
        <v>186</v>
      </c>
      <c r="E17" s="388">
        <f t="shared" si="0"/>
        <v>0.15884266889843462</v>
      </c>
      <c r="F17" s="343"/>
      <c r="G17" s="388">
        <v>0</v>
      </c>
      <c r="H17" s="389">
        <v>0</v>
      </c>
      <c r="I17" s="335">
        <v>9.21</v>
      </c>
      <c r="J17" s="98"/>
    </row>
    <row r="18" spans="1:10" ht="19.5" customHeight="1">
      <c r="A18" s="37" t="s">
        <v>117</v>
      </c>
      <c r="B18" s="391">
        <v>5596</v>
      </c>
      <c r="C18" s="391">
        <v>4231</v>
      </c>
      <c r="D18" s="386">
        <v>24612</v>
      </c>
      <c r="E18" s="388">
        <f t="shared" si="0"/>
        <v>21.018471865205772</v>
      </c>
      <c r="F18" s="344"/>
      <c r="G18" s="388">
        <f>+C18/B18*100</f>
        <v>75.60757684060043</v>
      </c>
      <c r="H18" s="389">
        <v>102.51999030772959</v>
      </c>
      <c r="I18" s="335">
        <v>47.87</v>
      </c>
      <c r="J18" s="98"/>
    </row>
    <row r="19" spans="1:10" ht="19.5" customHeight="1">
      <c r="A19" s="37" t="s">
        <v>10</v>
      </c>
      <c r="B19" s="391">
        <f>B5-SUM(B10:B18)</f>
        <v>1346</v>
      </c>
      <c r="C19" s="391">
        <f>C5-SUM(C10:C18)</f>
        <v>781</v>
      </c>
      <c r="D19" s="386">
        <f>D5-SUM(D10:D18)</f>
        <v>9238</v>
      </c>
      <c r="E19" s="388">
        <f t="shared" si="0"/>
        <v>7.8891858886222535</v>
      </c>
      <c r="F19" s="345"/>
      <c r="G19" s="388">
        <f>+C19/B19*100</f>
        <v>58.02377414561665</v>
      </c>
      <c r="H19" s="389">
        <v>38.682516097077766</v>
      </c>
      <c r="I19" s="335">
        <v>122.5</v>
      </c>
      <c r="J19" s="98"/>
    </row>
    <row r="20" spans="1:9" ht="19.5" customHeight="1">
      <c r="A20" s="35"/>
      <c r="B20" s="108"/>
      <c r="C20" s="108"/>
      <c r="D20" s="101"/>
      <c r="E20" s="104"/>
      <c r="F20" s="109"/>
      <c r="G20" s="104"/>
      <c r="H20" s="99"/>
      <c r="I20" s="99"/>
    </row>
    <row r="21" spans="1:9" ht="19.5" customHeight="1">
      <c r="A21" s="109"/>
      <c r="B21" s="109"/>
      <c r="C21" s="109"/>
      <c r="D21" s="109"/>
      <c r="E21" s="109"/>
      <c r="F21" s="109"/>
      <c r="G21" s="109"/>
      <c r="H21" s="109"/>
      <c r="I21" s="109"/>
    </row>
    <row r="22" s="3" customFormat="1" ht="21" customHeight="1"/>
  </sheetData>
  <sheetProtection/>
  <mergeCells count="6">
    <mergeCell ref="G3:H3"/>
    <mergeCell ref="I3:I4"/>
    <mergeCell ref="A1:I1"/>
    <mergeCell ref="B3:B4"/>
    <mergeCell ref="C3:C4"/>
    <mergeCell ref="D3:E3"/>
  </mergeCells>
  <printOptions horizontalCentered="1"/>
  <pageMargins left="0.28" right="0.3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421875" style="20" customWidth="1"/>
    <col min="2" max="4" width="10.28125" style="27" customWidth="1"/>
    <col min="5" max="5" width="10.28125" style="20" customWidth="1"/>
    <col min="6" max="6" width="14.57421875" style="20" customWidth="1"/>
    <col min="7" max="16384" width="9.140625" style="20" customWidth="1"/>
  </cols>
  <sheetData>
    <row r="1" spans="1:6" ht="46.5" customHeight="1">
      <c r="A1" s="423" t="s">
        <v>390</v>
      </c>
      <c r="B1" s="424"/>
      <c r="C1" s="424"/>
      <c r="D1" s="424"/>
      <c r="E1" s="424"/>
      <c r="F1" s="424"/>
    </row>
    <row r="2" spans="1:6" ht="21" customHeight="1" thickBot="1">
      <c r="A2" s="21"/>
      <c r="B2" s="21"/>
      <c r="C2" s="21"/>
      <c r="D2" s="21"/>
      <c r="E2" s="6"/>
      <c r="F2" s="6" t="s">
        <v>38</v>
      </c>
    </row>
    <row r="3" spans="1:6" s="295" customFormat="1" ht="19.5" customHeight="1">
      <c r="A3" s="425"/>
      <c r="B3" s="422" t="s">
        <v>366</v>
      </c>
      <c r="C3" s="422"/>
      <c r="D3" s="422"/>
      <c r="E3" s="422"/>
      <c r="F3" s="294" t="s">
        <v>313</v>
      </c>
    </row>
    <row r="4" spans="1:6" s="295" customFormat="1" ht="19.5" customHeight="1">
      <c r="A4" s="425"/>
      <c r="B4" s="296" t="s">
        <v>314</v>
      </c>
      <c r="C4" s="296" t="s">
        <v>287</v>
      </c>
      <c r="D4" s="296" t="s">
        <v>315</v>
      </c>
      <c r="E4" s="296" t="s">
        <v>285</v>
      </c>
      <c r="F4" s="297" t="s">
        <v>274</v>
      </c>
    </row>
    <row r="5" spans="1:6" s="295" customFormat="1" ht="19.5" customHeight="1">
      <c r="A5" s="425"/>
      <c r="B5" s="298" t="s">
        <v>316</v>
      </c>
      <c r="C5" s="296" t="s">
        <v>207</v>
      </c>
      <c r="D5" s="296" t="s">
        <v>207</v>
      </c>
      <c r="E5" s="296" t="s">
        <v>207</v>
      </c>
      <c r="F5" s="297" t="s">
        <v>342</v>
      </c>
    </row>
    <row r="6" spans="1:6" s="295" customFormat="1" ht="19.5" customHeight="1">
      <c r="A6" s="425"/>
      <c r="B6" s="299"/>
      <c r="C6" s="300">
        <v>2019</v>
      </c>
      <c r="D6" s="300">
        <v>2019</v>
      </c>
      <c r="E6" s="300">
        <v>2020</v>
      </c>
      <c r="F6" s="297" t="s">
        <v>202</v>
      </c>
    </row>
    <row r="7" spans="1:6" s="295" customFormat="1" ht="19.5" customHeight="1">
      <c r="A7" s="425"/>
      <c r="B7" s="301"/>
      <c r="C7" s="301"/>
      <c r="D7" s="302"/>
      <c r="E7" s="302"/>
      <c r="F7" s="303" t="s">
        <v>201</v>
      </c>
    </row>
    <row r="8" spans="1:6" s="24" customFormat="1" ht="30" customHeight="1">
      <c r="A8" s="22" t="s">
        <v>317</v>
      </c>
      <c r="B8" s="23">
        <v>113.72</v>
      </c>
      <c r="C8" s="23">
        <v>101.82</v>
      </c>
      <c r="D8" s="23">
        <v>98.3</v>
      </c>
      <c r="E8" s="23">
        <v>100.05</v>
      </c>
      <c r="F8" s="23">
        <v>103.94</v>
      </c>
    </row>
    <row r="9" spans="1:6" s="24" customFormat="1" ht="21" customHeight="1">
      <c r="A9" s="25" t="s">
        <v>60</v>
      </c>
      <c r="B9" s="26">
        <v>115.25</v>
      </c>
      <c r="C9" s="26">
        <v>109.32</v>
      </c>
      <c r="D9" s="26">
        <v>101.95</v>
      </c>
      <c r="E9" s="26">
        <v>100.32</v>
      </c>
      <c r="F9" s="26">
        <v>109.13</v>
      </c>
    </row>
    <row r="10" spans="1:6" s="24" customFormat="1" ht="21" customHeight="1">
      <c r="A10" s="25" t="s">
        <v>61</v>
      </c>
      <c r="B10" s="26"/>
      <c r="C10" s="26"/>
      <c r="D10" s="26"/>
      <c r="E10" s="26"/>
      <c r="F10" s="26"/>
    </row>
    <row r="11" spans="1:6" s="24" customFormat="1" ht="21" customHeight="1">
      <c r="A11" s="25" t="s">
        <v>62</v>
      </c>
      <c r="B11" s="26">
        <v>112.12</v>
      </c>
      <c r="C11" s="26">
        <v>104.25</v>
      </c>
      <c r="D11" s="26">
        <v>101.74</v>
      </c>
      <c r="E11" s="26">
        <v>100.71</v>
      </c>
      <c r="F11" s="26">
        <v>100.87</v>
      </c>
    </row>
    <row r="12" spans="1:6" ht="21" customHeight="1">
      <c r="A12" s="25" t="s">
        <v>63</v>
      </c>
      <c r="B12" s="26">
        <v>121.99</v>
      </c>
      <c r="C12" s="26">
        <v>114.98</v>
      </c>
      <c r="D12" s="26">
        <v>103.9</v>
      </c>
      <c r="E12" s="26">
        <v>100.42</v>
      </c>
      <c r="F12" s="26">
        <v>114.14</v>
      </c>
    </row>
    <row r="13" spans="1:6" ht="21" customHeight="1">
      <c r="A13" s="25" t="s">
        <v>64</v>
      </c>
      <c r="B13" s="26">
        <v>103.96</v>
      </c>
      <c r="C13" s="26">
        <v>100.39</v>
      </c>
      <c r="D13" s="26">
        <v>98.32</v>
      </c>
      <c r="E13" s="26">
        <v>100.01</v>
      </c>
      <c r="F13" s="26">
        <v>102.15</v>
      </c>
    </row>
    <row r="14" spans="1:6" ht="21" customHeight="1">
      <c r="A14" s="25" t="s">
        <v>65</v>
      </c>
      <c r="B14" s="26">
        <v>111.46</v>
      </c>
      <c r="C14" s="26">
        <v>103.47</v>
      </c>
      <c r="D14" s="26">
        <v>100.91</v>
      </c>
      <c r="E14" s="26">
        <v>100</v>
      </c>
      <c r="F14" s="26">
        <v>104.33</v>
      </c>
    </row>
    <row r="15" spans="1:6" ht="21" customHeight="1">
      <c r="A15" s="25" t="s">
        <v>118</v>
      </c>
      <c r="B15" s="26">
        <v>110.3</v>
      </c>
      <c r="C15" s="26">
        <v>101.4</v>
      </c>
      <c r="D15" s="26">
        <v>100.41</v>
      </c>
      <c r="E15" s="26">
        <v>100</v>
      </c>
      <c r="F15" s="26">
        <v>101.38</v>
      </c>
    </row>
    <row r="16" spans="1:6" s="24" customFormat="1" ht="21" customHeight="1">
      <c r="A16" s="25" t="s">
        <v>66</v>
      </c>
      <c r="B16" s="26">
        <v>106.29</v>
      </c>
      <c r="C16" s="26">
        <v>96.15</v>
      </c>
      <c r="D16" s="26">
        <v>94.25</v>
      </c>
      <c r="E16" s="26">
        <v>100.77</v>
      </c>
      <c r="F16" s="26">
        <v>101.68</v>
      </c>
    </row>
    <row r="17" spans="1:6" ht="21" customHeight="1">
      <c r="A17" s="25" t="s">
        <v>67</v>
      </c>
      <c r="B17" s="26">
        <v>107.81</v>
      </c>
      <c r="C17" s="26">
        <v>101.01</v>
      </c>
      <c r="D17" s="26">
        <v>100.54</v>
      </c>
      <c r="E17" s="26">
        <v>100.03</v>
      </c>
      <c r="F17" s="26">
        <v>100.05</v>
      </c>
    </row>
    <row r="18" spans="1:6" ht="21" customHeight="1">
      <c r="A18" s="25" t="s">
        <v>68</v>
      </c>
      <c r="B18" s="26">
        <v>230.06</v>
      </c>
      <c r="C18" s="26">
        <v>102.51</v>
      </c>
      <c r="D18" s="26">
        <v>100.07</v>
      </c>
      <c r="E18" s="26">
        <v>100.02</v>
      </c>
      <c r="F18" s="26">
        <v>102.47</v>
      </c>
    </row>
    <row r="19" spans="1:6" ht="21" customHeight="1">
      <c r="A19" s="25" t="s">
        <v>61</v>
      </c>
      <c r="B19" s="26"/>
      <c r="C19" s="26"/>
      <c r="D19" s="26"/>
      <c r="E19" s="26"/>
      <c r="F19" s="26"/>
    </row>
    <row r="20" spans="1:6" ht="21" customHeight="1">
      <c r="A20" s="25" t="s">
        <v>318</v>
      </c>
      <c r="B20" s="26">
        <v>282.51</v>
      </c>
      <c r="C20" s="26">
        <v>103.01</v>
      </c>
      <c r="D20" s="26">
        <v>99.97</v>
      </c>
      <c r="E20" s="26">
        <v>100</v>
      </c>
      <c r="F20" s="26">
        <v>103.01</v>
      </c>
    </row>
    <row r="21" spans="1:6" ht="21" customHeight="1">
      <c r="A21" s="25" t="s">
        <v>69</v>
      </c>
      <c r="B21" s="26">
        <v>74.81</v>
      </c>
      <c r="C21" s="26">
        <v>77.08</v>
      </c>
      <c r="D21" s="26">
        <v>79.01</v>
      </c>
      <c r="E21" s="26">
        <v>97.76</v>
      </c>
      <c r="F21" s="26">
        <v>92.81</v>
      </c>
    </row>
    <row r="22" spans="1:6" ht="21" customHeight="1">
      <c r="A22" s="25" t="s">
        <v>70</v>
      </c>
      <c r="B22" s="304">
        <v>97.92</v>
      </c>
      <c r="C22" s="304">
        <v>100</v>
      </c>
      <c r="D22" s="304">
        <v>100</v>
      </c>
      <c r="E22" s="304">
        <v>100</v>
      </c>
      <c r="F22" s="304">
        <v>100</v>
      </c>
    </row>
    <row r="23" spans="1:6" ht="21" customHeight="1">
      <c r="A23" s="25" t="s">
        <v>71</v>
      </c>
      <c r="B23" s="304">
        <v>148</v>
      </c>
      <c r="C23" s="304">
        <v>105.61</v>
      </c>
      <c r="D23" s="304">
        <v>100</v>
      </c>
      <c r="E23" s="304">
        <v>100</v>
      </c>
      <c r="F23" s="304">
        <v>105.62</v>
      </c>
    </row>
    <row r="24" spans="1:6" ht="21" customHeight="1">
      <c r="A24" s="25" t="s">
        <v>61</v>
      </c>
      <c r="B24" s="304"/>
      <c r="C24" s="304"/>
      <c r="D24" s="304"/>
      <c r="E24" s="304"/>
      <c r="F24" s="304"/>
    </row>
    <row r="25" spans="1:6" ht="21" customHeight="1">
      <c r="A25" s="25" t="s">
        <v>319</v>
      </c>
      <c r="B25" s="304">
        <v>156.31</v>
      </c>
      <c r="C25" s="304">
        <v>106.11</v>
      </c>
      <c r="D25" s="304">
        <v>100</v>
      </c>
      <c r="E25" s="304">
        <v>100</v>
      </c>
      <c r="F25" s="304">
        <v>106.11</v>
      </c>
    </row>
    <row r="26" spans="1:6" ht="21" customHeight="1">
      <c r="A26" s="25" t="s">
        <v>72</v>
      </c>
      <c r="B26" s="26">
        <v>97.26</v>
      </c>
      <c r="C26" s="26">
        <v>90.26</v>
      </c>
      <c r="D26" s="26">
        <v>92.86</v>
      </c>
      <c r="E26" s="26">
        <v>100.07</v>
      </c>
      <c r="F26" s="26">
        <v>93.06</v>
      </c>
    </row>
    <row r="27" spans="1:6" ht="21" customHeight="1">
      <c r="A27" s="25" t="s">
        <v>73</v>
      </c>
      <c r="B27" s="26">
        <v>113.36</v>
      </c>
      <c r="C27" s="26">
        <v>103.07</v>
      </c>
      <c r="D27" s="26">
        <v>100.92</v>
      </c>
      <c r="E27" s="26">
        <v>100.16</v>
      </c>
      <c r="F27" s="26">
        <v>103.78</v>
      </c>
    </row>
    <row r="28" spans="1:6" s="24" customFormat="1" ht="21" customHeight="1">
      <c r="A28" s="22" t="s">
        <v>74</v>
      </c>
      <c r="B28" s="305">
        <v>141.9</v>
      </c>
      <c r="C28" s="305">
        <v>128.49</v>
      </c>
      <c r="D28" s="305">
        <v>112.79</v>
      </c>
      <c r="E28" s="305">
        <v>102.13</v>
      </c>
      <c r="F28" s="305">
        <v>123.46</v>
      </c>
    </row>
    <row r="29" spans="1:6" s="24" customFormat="1" ht="21" customHeight="1">
      <c r="A29" s="22" t="s">
        <v>75</v>
      </c>
      <c r="B29" s="306">
        <v>110.78</v>
      </c>
      <c r="C29" s="306">
        <v>100.6</v>
      </c>
      <c r="D29" s="306">
        <v>101.09</v>
      </c>
      <c r="E29" s="306">
        <v>99.48</v>
      </c>
      <c r="F29" s="306">
        <v>100.48</v>
      </c>
    </row>
  </sheetData>
  <sheetProtection/>
  <mergeCells count="3">
    <mergeCell ref="B3:E3"/>
    <mergeCell ref="A1:F1"/>
    <mergeCell ref="A3:A7"/>
  </mergeCells>
  <printOptions/>
  <pageMargins left="0.61" right="0.3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23.57421875" style="121" bestFit="1" customWidth="1"/>
    <col min="2" max="2" width="11.28125" style="135" bestFit="1" customWidth="1"/>
    <col min="3" max="3" width="14.00390625" style="135" customWidth="1"/>
    <col min="4" max="4" width="14.421875" style="135" customWidth="1"/>
    <col min="5" max="5" width="17.00390625" style="135" customWidth="1"/>
    <col min="6" max="6" width="17.140625" style="121" customWidth="1"/>
    <col min="7" max="7" width="3.8515625" style="121" customWidth="1"/>
    <col min="8" max="16384" width="9.140625" style="121" customWidth="1"/>
  </cols>
  <sheetData>
    <row r="1" spans="1:6" ht="45" customHeight="1">
      <c r="A1" s="408" t="s">
        <v>391</v>
      </c>
      <c r="B1" s="426"/>
      <c r="C1" s="426"/>
      <c r="D1" s="426"/>
      <c r="E1" s="426"/>
      <c r="F1" s="426"/>
    </row>
    <row r="2" spans="1:6" ht="21" customHeight="1" thickBot="1">
      <c r="A2" s="122"/>
      <c r="B2" s="123"/>
      <c r="C2" s="123"/>
      <c r="D2" s="123"/>
      <c r="E2" s="307"/>
      <c r="F2" s="124" t="s">
        <v>248</v>
      </c>
    </row>
    <row r="3" spans="1:6" s="126" customFormat="1" ht="19.5" customHeight="1">
      <c r="A3" s="125"/>
      <c r="B3" s="277" t="s">
        <v>3</v>
      </c>
      <c r="C3" s="277" t="s">
        <v>205</v>
      </c>
      <c r="D3" s="277" t="s">
        <v>205</v>
      </c>
      <c r="E3" s="308" t="s">
        <v>343</v>
      </c>
      <c r="F3" s="308" t="s">
        <v>362</v>
      </c>
    </row>
    <row r="4" spans="1:6" s="126" customFormat="1" ht="19.5" customHeight="1">
      <c r="A4" s="125"/>
      <c r="B4" s="279" t="s">
        <v>261</v>
      </c>
      <c r="C4" s="279" t="s">
        <v>273</v>
      </c>
      <c r="D4" s="279" t="s">
        <v>274</v>
      </c>
      <c r="E4" s="280" t="s">
        <v>202</v>
      </c>
      <c r="F4" s="280" t="s">
        <v>202</v>
      </c>
    </row>
    <row r="5" spans="1:6" s="126" customFormat="1" ht="19.5" customHeight="1">
      <c r="A5" s="125"/>
      <c r="B5" s="281" t="s">
        <v>342</v>
      </c>
      <c r="C5" s="281" t="s">
        <v>342</v>
      </c>
      <c r="D5" s="281" t="s">
        <v>342</v>
      </c>
      <c r="E5" s="282" t="s">
        <v>290</v>
      </c>
      <c r="F5" s="282" t="s">
        <v>290</v>
      </c>
    </row>
    <row r="6" spans="1:6" ht="30" customHeight="1">
      <c r="A6" s="128" t="s">
        <v>1</v>
      </c>
      <c r="B6" s="365">
        <f>B7+B12+B17+B18</f>
        <v>396243.74179999996</v>
      </c>
      <c r="C6" s="365">
        <f>C7+C12+C17+C18</f>
        <v>487690.6544</v>
      </c>
      <c r="D6" s="365">
        <f>D7+D12+D17+D18</f>
        <v>2465128.684</v>
      </c>
      <c r="E6" s="370">
        <v>86.30107247336167</v>
      </c>
      <c r="F6" s="371">
        <v>84.23593437223285</v>
      </c>
    </row>
    <row r="7" spans="1:6" ht="21" customHeight="1">
      <c r="A7" s="309" t="s">
        <v>135</v>
      </c>
      <c r="B7" s="366">
        <f>B8+B9+B10+B11</f>
        <v>33781.3011</v>
      </c>
      <c r="C7" s="366">
        <f>C8+C9+C10+C11</f>
        <v>70713.6137</v>
      </c>
      <c r="D7" s="366">
        <f>D8+D9+D10+D11</f>
        <v>420610.7333</v>
      </c>
      <c r="E7" s="370">
        <v>48.84327410412892</v>
      </c>
      <c r="F7" s="371">
        <v>56.2751833063331</v>
      </c>
    </row>
    <row r="8" spans="1:6" ht="21" customHeight="1">
      <c r="A8" s="310" t="s">
        <v>136</v>
      </c>
      <c r="B8" s="367">
        <v>33633.5</v>
      </c>
      <c r="C8" s="367">
        <v>70533.5126</v>
      </c>
      <c r="D8" s="367">
        <v>419640.8908</v>
      </c>
      <c r="E8" s="157">
        <v>48.79094373783489</v>
      </c>
      <c r="F8" s="372">
        <v>56.2269280362983</v>
      </c>
    </row>
    <row r="9" spans="1:6" ht="21" customHeight="1">
      <c r="A9" s="310" t="s">
        <v>137</v>
      </c>
      <c r="B9" s="367">
        <v>0</v>
      </c>
      <c r="C9" s="367">
        <v>0</v>
      </c>
      <c r="D9" s="367">
        <v>0</v>
      </c>
      <c r="E9" s="157"/>
      <c r="F9" s="372"/>
    </row>
    <row r="10" spans="1:7" ht="21" customHeight="1">
      <c r="A10" s="310" t="s">
        <v>138</v>
      </c>
      <c r="B10" s="367">
        <f>140.1777+7.6234</f>
        <v>147.8011</v>
      </c>
      <c r="C10" s="367">
        <f>170.1777+9.9234</f>
        <v>180.10109999999997</v>
      </c>
      <c r="D10" s="367">
        <f>916.6885+53.154</f>
        <v>969.8425</v>
      </c>
      <c r="E10" s="157">
        <v>84.21877856862619</v>
      </c>
      <c r="F10" s="372">
        <v>89.51672620757208</v>
      </c>
      <c r="G10" s="135"/>
    </row>
    <row r="11" spans="1:7" ht="21" customHeight="1">
      <c r="A11" s="310" t="s">
        <v>139</v>
      </c>
      <c r="B11" s="367">
        <v>0</v>
      </c>
      <c r="C11" s="367">
        <v>0</v>
      </c>
      <c r="D11" s="367">
        <v>0</v>
      </c>
      <c r="E11" s="157"/>
      <c r="F11" s="372"/>
      <c r="G11" s="135"/>
    </row>
    <row r="12" spans="1:6" s="132" customFormat="1" ht="21" customHeight="1">
      <c r="A12" s="311" t="s">
        <v>140</v>
      </c>
      <c r="B12" s="131">
        <f>B13+B14+B15+B16</f>
        <v>282896.6816</v>
      </c>
      <c r="C12" s="131">
        <f>C13+C14+C15+C16</f>
        <v>332340.6816</v>
      </c>
      <c r="D12" s="131">
        <f>D13+D14+D15+D16</f>
        <v>1548308.8432</v>
      </c>
      <c r="E12" s="370">
        <v>95.87763826983031</v>
      </c>
      <c r="F12" s="371">
        <v>88.86069509401064</v>
      </c>
    </row>
    <row r="13" spans="1:6" ht="21" customHeight="1">
      <c r="A13" s="310" t="s">
        <v>136</v>
      </c>
      <c r="B13" s="368">
        <v>282714.646</v>
      </c>
      <c r="C13" s="368">
        <v>332114.646</v>
      </c>
      <c r="D13" s="367">
        <v>1547283.2194</v>
      </c>
      <c r="E13" s="157">
        <v>95.88715524325782</v>
      </c>
      <c r="F13" s="372">
        <v>88.85568987800583</v>
      </c>
    </row>
    <row r="14" spans="1:6" ht="21" customHeight="1">
      <c r="A14" s="310" t="s">
        <v>137</v>
      </c>
      <c r="B14" s="368">
        <v>0</v>
      </c>
      <c r="C14" s="368">
        <v>0</v>
      </c>
      <c r="D14" s="368">
        <v>0</v>
      </c>
      <c r="E14" s="157"/>
      <c r="F14" s="372"/>
    </row>
    <row r="15" spans="1:7" ht="21" customHeight="1">
      <c r="A15" s="310" t="s">
        <v>138</v>
      </c>
      <c r="B15" s="368">
        <f>170.0018+12.0338</f>
        <v>182.0356</v>
      </c>
      <c r="C15" s="368">
        <f>212.0018+14.0338</f>
        <v>226.0356</v>
      </c>
      <c r="D15" s="367">
        <f>960.0297+65.5941</f>
        <v>1025.6238</v>
      </c>
      <c r="E15" s="157">
        <v>83.67520623985459</v>
      </c>
      <c r="F15" s="372">
        <v>97.11344464766736</v>
      </c>
      <c r="G15" s="135"/>
    </row>
    <row r="16" spans="1:7" ht="21" customHeight="1">
      <c r="A16" s="310" t="s">
        <v>139</v>
      </c>
      <c r="B16" s="368">
        <v>0</v>
      </c>
      <c r="C16" s="368">
        <v>0</v>
      </c>
      <c r="D16" s="368">
        <v>0</v>
      </c>
      <c r="E16" s="157"/>
      <c r="F16" s="372"/>
      <c r="G16" s="135"/>
    </row>
    <row r="17" spans="1:6" s="132" customFormat="1" ht="21" customHeight="1">
      <c r="A17" s="311" t="s">
        <v>141</v>
      </c>
      <c r="B17" s="369">
        <v>79487.7591</v>
      </c>
      <c r="C17" s="369">
        <v>84557.7591</v>
      </c>
      <c r="D17" s="366">
        <v>495763.5075</v>
      </c>
      <c r="E17" s="370">
        <v>114.8488923800714</v>
      </c>
      <c r="F17" s="371">
        <v>113.6384328122218</v>
      </c>
    </row>
    <row r="18" spans="1:7" ht="21" customHeight="1">
      <c r="A18" s="311" t="s">
        <v>367</v>
      </c>
      <c r="B18" s="369">
        <v>78</v>
      </c>
      <c r="C18" s="369">
        <v>78.6</v>
      </c>
      <c r="D18" s="366">
        <v>445.6</v>
      </c>
      <c r="E18" s="370">
        <v>109.16666666666666</v>
      </c>
      <c r="F18" s="371">
        <v>118.66844207723035</v>
      </c>
      <c r="G18" s="135"/>
    </row>
    <row r="19" spans="1:7" ht="21" customHeight="1">
      <c r="A19" s="137"/>
      <c r="G19" s="138"/>
    </row>
    <row r="20" spans="1:5" ht="21" customHeight="1">
      <c r="A20" s="137"/>
      <c r="D20" s="139"/>
      <c r="E20" s="139"/>
    </row>
    <row r="21" spans="1:5" ht="21" customHeight="1">
      <c r="A21" s="137"/>
      <c r="D21" s="139"/>
      <c r="E21" s="139"/>
    </row>
    <row r="22" spans="1:5" ht="21" customHeight="1">
      <c r="A22" s="137"/>
      <c r="D22" s="139"/>
      <c r="E22" s="139"/>
    </row>
    <row r="23" spans="1:5" ht="21" customHeight="1">
      <c r="A23" s="137"/>
      <c r="D23" s="139"/>
      <c r="E23" s="139"/>
    </row>
    <row r="24" spans="1:5" ht="21" customHeight="1">
      <c r="A24" s="137"/>
      <c r="D24" s="139"/>
      <c r="E24" s="139"/>
    </row>
    <row r="25" spans="1:5" ht="21" customHeight="1">
      <c r="A25" s="137"/>
      <c r="D25" s="139"/>
      <c r="E25" s="139"/>
    </row>
    <row r="26" spans="1:5" ht="21" customHeight="1">
      <c r="A26" s="137"/>
      <c r="D26" s="139"/>
      <c r="E26" s="139"/>
    </row>
    <row r="27" spans="1:5" ht="21" customHeight="1">
      <c r="A27" s="137"/>
      <c r="D27" s="139"/>
      <c r="E27" s="139"/>
    </row>
    <row r="28" spans="1:5" ht="21" customHeight="1">
      <c r="A28" s="137"/>
      <c r="D28" s="139"/>
      <c r="E28" s="139"/>
    </row>
    <row r="29" spans="1:5" ht="21" customHeight="1">
      <c r="A29" s="137"/>
      <c r="D29" s="139"/>
      <c r="E29" s="139"/>
    </row>
    <row r="30" spans="1:5" ht="21" customHeight="1">
      <c r="A30" s="137"/>
      <c r="D30" s="139"/>
      <c r="E30" s="139"/>
    </row>
    <row r="31" spans="1:5" ht="21" customHeight="1">
      <c r="A31" s="137"/>
      <c r="D31" s="139"/>
      <c r="E31" s="139"/>
    </row>
    <row r="32" ht="21" customHeight="1">
      <c r="A32" s="137"/>
    </row>
    <row r="33" spans="1:6" ht="21" customHeight="1">
      <c r="A33" s="137"/>
      <c r="B33" s="140"/>
      <c r="C33" s="140"/>
      <c r="D33" s="140"/>
      <c r="E33" s="140"/>
      <c r="F33" s="141"/>
    </row>
    <row r="34" spans="1:6" ht="18.75" customHeight="1">
      <c r="A34" s="141"/>
      <c r="B34" s="140"/>
      <c r="C34" s="140"/>
      <c r="D34" s="140"/>
      <c r="E34" s="140"/>
      <c r="F34" s="141"/>
    </row>
    <row r="35" s="142" customFormat="1" ht="21" customHeight="1"/>
    <row r="36" spans="2:4" ht="12.75">
      <c r="B36" s="356">
        <f>B37+B42+B47+B48</f>
        <v>396243.74179999996</v>
      </c>
      <c r="C36" s="356">
        <f>C37+C42+C47+C48</f>
        <v>487690.6544</v>
      </c>
      <c r="D36" s="356">
        <f>D37+D42+D47+D48</f>
        <v>2465128.684</v>
      </c>
    </row>
    <row r="37" spans="2:4" ht="12.75">
      <c r="B37" s="363">
        <f>B38+B39+B40+B41</f>
        <v>33781.3011</v>
      </c>
      <c r="C37" s="363">
        <f>C38+C39+C40+C41</f>
        <v>70713.6137</v>
      </c>
      <c r="D37" s="363">
        <f>D38+D39+D40+D41</f>
        <v>420610.7333</v>
      </c>
    </row>
    <row r="38" spans="2:4" ht="12.75">
      <c r="B38" s="357">
        <v>33633.5</v>
      </c>
      <c r="C38" s="357">
        <v>70533.5126</v>
      </c>
      <c r="D38" s="357">
        <v>419640.8908</v>
      </c>
    </row>
    <row r="39" spans="2:4" ht="12.75">
      <c r="B39" s="357">
        <v>0</v>
      </c>
      <c r="C39" s="357">
        <v>0</v>
      </c>
      <c r="D39" s="357">
        <v>0</v>
      </c>
    </row>
    <row r="40" spans="2:4" ht="12.75">
      <c r="B40" s="357">
        <f>140.1777+7.6234</f>
        <v>147.8011</v>
      </c>
      <c r="C40" s="357">
        <f>170.1777+9.9234</f>
        <v>180.10109999999997</v>
      </c>
      <c r="D40" s="357">
        <f>916.6885+53.154</f>
        <v>969.8425</v>
      </c>
    </row>
    <row r="41" spans="2:4" ht="12.75">
      <c r="B41" s="357">
        <v>0</v>
      </c>
      <c r="C41" s="357">
        <v>0</v>
      </c>
      <c r="D41" s="357">
        <v>0</v>
      </c>
    </row>
    <row r="42" spans="2:4" ht="12.75">
      <c r="B42" s="351">
        <f>B43+B44+B45+B46</f>
        <v>282896.6816</v>
      </c>
      <c r="C42" s="351">
        <f>C43+C44+C45+C46</f>
        <v>332340.6816</v>
      </c>
      <c r="D42" s="351">
        <f>D43+D44+D45+D46</f>
        <v>1548308.8432</v>
      </c>
    </row>
    <row r="43" spans="2:4" ht="12.75">
      <c r="B43" s="364">
        <v>282714.646</v>
      </c>
      <c r="C43" s="364">
        <v>332114.646</v>
      </c>
      <c r="D43" s="357">
        <v>1547283.2194</v>
      </c>
    </row>
    <row r="44" spans="2:4" ht="12.75">
      <c r="B44" s="364">
        <v>0</v>
      </c>
      <c r="C44" s="364">
        <v>0</v>
      </c>
      <c r="D44" s="364">
        <v>0</v>
      </c>
    </row>
    <row r="45" spans="2:4" ht="12.75">
      <c r="B45" s="364">
        <f>170.0018+12.0338</f>
        <v>182.0356</v>
      </c>
      <c r="C45" s="364">
        <f>212.0018+14.0338</f>
        <v>226.0356</v>
      </c>
      <c r="D45" s="357">
        <f>960.0297+65.5941</f>
        <v>1025.6238</v>
      </c>
    </row>
    <row r="46" spans="2:4" ht="12.75">
      <c r="B46" s="364">
        <v>0</v>
      </c>
      <c r="C46" s="364">
        <v>0</v>
      </c>
      <c r="D46" s="364">
        <v>0</v>
      </c>
    </row>
    <row r="47" spans="2:4" ht="12.75">
      <c r="B47" s="351">
        <v>79487.7591</v>
      </c>
      <c r="C47" s="351">
        <v>84557.7591</v>
      </c>
      <c r="D47" s="363">
        <v>495763.5075</v>
      </c>
    </row>
    <row r="48" spans="2:4" ht="12.75">
      <c r="B48" s="351">
        <v>78</v>
      </c>
      <c r="C48" s="351">
        <v>78.6</v>
      </c>
      <c r="D48" s="363">
        <v>445.6</v>
      </c>
    </row>
  </sheetData>
  <sheetProtection/>
  <mergeCells count="1">
    <mergeCell ref="A1:F1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2.7109375" style="121" customWidth="1"/>
    <col min="2" max="2" width="10.28125" style="135" bestFit="1" customWidth="1"/>
    <col min="3" max="3" width="15.140625" style="135" customWidth="1"/>
    <col min="4" max="4" width="13.8515625" style="361" customWidth="1"/>
    <col min="5" max="5" width="14.00390625" style="361" customWidth="1"/>
    <col min="6" max="6" width="13.421875" style="361" customWidth="1"/>
    <col min="7" max="7" width="5.8515625" style="121" customWidth="1"/>
    <col min="8" max="16384" width="9.140625" style="121" customWidth="1"/>
  </cols>
  <sheetData>
    <row r="1" spans="1:6" ht="31.5" customHeight="1">
      <c r="A1" s="426" t="s">
        <v>392</v>
      </c>
      <c r="B1" s="426"/>
      <c r="C1" s="426"/>
      <c r="D1" s="426"/>
      <c r="E1" s="426"/>
      <c r="F1" s="426"/>
    </row>
    <row r="2" spans="1:6" ht="21" customHeight="1" thickBot="1">
      <c r="A2" s="122"/>
      <c r="B2" s="123"/>
      <c r="C2" s="123"/>
      <c r="D2" s="358"/>
      <c r="E2" s="358"/>
      <c r="F2" s="358"/>
    </row>
    <row r="3" spans="1:6" s="126" customFormat="1" ht="19.5" customHeight="1">
      <c r="A3" s="125"/>
      <c r="B3" s="312" t="s">
        <v>205</v>
      </c>
      <c r="C3" s="277" t="s">
        <v>205</v>
      </c>
      <c r="D3" s="352" t="s">
        <v>329</v>
      </c>
      <c r="E3" s="352" t="s">
        <v>329</v>
      </c>
      <c r="F3" s="352" t="s">
        <v>275</v>
      </c>
    </row>
    <row r="4" spans="1:6" s="126" customFormat="1" ht="19.5" customHeight="1">
      <c r="A4" s="125"/>
      <c r="B4" s="313" t="s">
        <v>273</v>
      </c>
      <c r="C4" s="313" t="s">
        <v>274</v>
      </c>
      <c r="D4" s="353" t="s">
        <v>351</v>
      </c>
      <c r="E4" s="353" t="s">
        <v>351</v>
      </c>
      <c r="F4" s="353" t="s">
        <v>351</v>
      </c>
    </row>
    <row r="5" spans="1:6" s="126" customFormat="1" ht="19.5" customHeight="1">
      <c r="A5" s="125"/>
      <c r="B5" s="314" t="s">
        <v>207</v>
      </c>
      <c r="C5" s="314" t="s">
        <v>207</v>
      </c>
      <c r="D5" s="354" t="s">
        <v>333</v>
      </c>
      <c r="E5" s="354" t="s">
        <v>320</v>
      </c>
      <c r="F5" s="354" t="s">
        <v>320</v>
      </c>
    </row>
    <row r="6" spans="1:6" s="126" customFormat="1" ht="19.5" customHeight="1">
      <c r="A6" s="125"/>
      <c r="B6" s="315">
        <v>2020</v>
      </c>
      <c r="C6" s="315">
        <v>2020</v>
      </c>
      <c r="D6" s="355" t="s">
        <v>368</v>
      </c>
      <c r="E6" s="355" t="s">
        <v>321</v>
      </c>
      <c r="F6" s="355" t="s">
        <v>321</v>
      </c>
    </row>
    <row r="7" spans="1:6" ht="14.25" customHeight="1">
      <c r="A7" s="128"/>
      <c r="B7" s="129"/>
      <c r="C7" s="129"/>
      <c r="D7" s="359"/>
      <c r="E7" s="359"/>
      <c r="F7" s="359"/>
    </row>
    <row r="8" spans="1:5" ht="19.5" customHeight="1">
      <c r="A8" s="316" t="s">
        <v>322</v>
      </c>
      <c r="B8" s="316"/>
      <c r="C8" s="143"/>
      <c r="D8" s="360"/>
      <c r="E8" s="360"/>
    </row>
    <row r="9" spans="1:6" ht="19.5" customHeight="1">
      <c r="A9" s="317" t="s">
        <v>323</v>
      </c>
      <c r="B9" s="373">
        <f>+B11+B12+B13+B14</f>
        <v>1720.1781</v>
      </c>
      <c r="C9" s="373">
        <f>+C11+C12+C13+C14</f>
        <v>10621.2973</v>
      </c>
      <c r="D9" s="374">
        <v>206.51589845704174</v>
      </c>
      <c r="E9" s="374">
        <v>47.164217383583136</v>
      </c>
      <c r="F9" s="375">
        <v>55.67516790802348</v>
      </c>
    </row>
    <row r="10" spans="1:6" ht="19.5" customHeight="1">
      <c r="A10" s="318" t="s">
        <v>324</v>
      </c>
      <c r="B10" s="376"/>
      <c r="C10" s="376"/>
      <c r="D10" s="377"/>
      <c r="E10" s="377"/>
      <c r="F10" s="378"/>
    </row>
    <row r="11" spans="1:6" ht="19.5" customHeight="1">
      <c r="A11" s="319" t="s">
        <v>136</v>
      </c>
      <c r="B11" s="376">
        <v>1703.2562</v>
      </c>
      <c r="C11" s="376">
        <v>10528.8858</v>
      </c>
      <c r="D11" s="377">
        <v>207.91701660156247</v>
      </c>
      <c r="E11" s="377">
        <v>46.958925419379646</v>
      </c>
      <c r="F11" s="378">
        <v>55.49037536800666</v>
      </c>
    </row>
    <row r="12" spans="1:6" ht="19.5" customHeight="1">
      <c r="A12" s="319" t="s">
        <v>137</v>
      </c>
      <c r="B12" s="376">
        <v>0</v>
      </c>
      <c r="C12" s="376">
        <v>0</v>
      </c>
      <c r="D12" s="377"/>
      <c r="E12" s="377"/>
      <c r="F12" s="378"/>
    </row>
    <row r="13" spans="1:6" ht="19.5" customHeight="1">
      <c r="A13" s="319" t="s">
        <v>138</v>
      </c>
      <c r="B13" s="376">
        <f>15.8089+1.113</f>
        <v>16.9219</v>
      </c>
      <c r="C13" s="376">
        <f>86.4145+5.997</f>
        <v>92.4115</v>
      </c>
      <c r="D13" s="377">
        <v>123.05136017568483</v>
      </c>
      <c r="E13" s="377">
        <v>84.2266896953347</v>
      </c>
      <c r="F13" s="378">
        <v>89.7151035900895</v>
      </c>
    </row>
    <row r="14" spans="1:6" ht="19.5" customHeight="1">
      <c r="A14" s="319" t="s">
        <v>325</v>
      </c>
      <c r="B14" s="376">
        <v>0</v>
      </c>
      <c r="C14" s="376">
        <v>0</v>
      </c>
      <c r="D14" s="377"/>
      <c r="E14" s="377"/>
      <c r="F14" s="378"/>
    </row>
    <row r="15" spans="1:6" ht="19.5" customHeight="1">
      <c r="A15" s="317" t="s">
        <v>369</v>
      </c>
      <c r="B15" s="373">
        <f>+B17+B18+B19+B20</f>
        <v>175464.1632</v>
      </c>
      <c r="C15" s="373">
        <f>+C17+C18+C19+C20</f>
        <v>1044274.5777</v>
      </c>
      <c r="D15" s="374">
        <v>208.96144042046836</v>
      </c>
      <c r="E15" s="374">
        <v>48.791298315286284</v>
      </c>
      <c r="F15" s="375">
        <v>56.2766800600436</v>
      </c>
    </row>
    <row r="16" spans="1:6" ht="19.5" customHeight="1">
      <c r="A16" s="318" t="s">
        <v>324</v>
      </c>
      <c r="B16" s="376"/>
      <c r="C16" s="376"/>
      <c r="D16" s="377"/>
      <c r="E16" s="377"/>
      <c r="F16" s="378"/>
    </row>
    <row r="17" spans="1:6" ht="19.5" customHeight="1">
      <c r="A17" s="319" t="s">
        <v>136</v>
      </c>
      <c r="B17" s="376">
        <v>175305.9461</v>
      </c>
      <c r="C17" s="376">
        <v>1043429.9224</v>
      </c>
      <c r="D17" s="377">
        <v>209.09358809363928</v>
      </c>
      <c r="E17" s="377">
        <v>48.772240566619665</v>
      </c>
      <c r="F17" s="378">
        <v>56.25942633870837</v>
      </c>
    </row>
    <row r="18" spans="1:6" ht="19.5" customHeight="1">
      <c r="A18" s="319" t="s">
        <v>137</v>
      </c>
      <c r="B18" s="379">
        <v>0</v>
      </c>
      <c r="C18" s="379">
        <v>0</v>
      </c>
      <c r="D18" s="377"/>
      <c r="E18" s="377"/>
      <c r="F18" s="378"/>
    </row>
    <row r="19" spans="1:6" s="142" customFormat="1" ht="19.5" customHeight="1">
      <c r="A19" s="319" t="s">
        <v>138</v>
      </c>
      <c r="B19" s="376">
        <f>151.6889+6.5282</f>
        <v>158.2171</v>
      </c>
      <c r="C19" s="376">
        <f>809.2445+35.4108</f>
        <v>844.6553</v>
      </c>
      <c r="D19" s="377">
        <v>122.89938176329902</v>
      </c>
      <c r="E19" s="377">
        <v>86.04474604587723</v>
      </c>
      <c r="F19" s="378">
        <v>90.60129329973718</v>
      </c>
    </row>
    <row r="20" spans="1:6" ht="19.5" customHeight="1">
      <c r="A20" s="319" t="s">
        <v>325</v>
      </c>
      <c r="B20" s="380">
        <v>0</v>
      </c>
      <c r="C20" s="380">
        <v>0</v>
      </c>
      <c r="D20" s="377"/>
      <c r="E20" s="377"/>
      <c r="F20" s="378"/>
    </row>
    <row r="21" spans="2:6" ht="19.5" customHeight="1">
      <c r="B21" s="380"/>
      <c r="C21" s="380"/>
      <c r="D21" s="377"/>
      <c r="E21" s="377"/>
      <c r="F21" s="378"/>
    </row>
    <row r="22" spans="1:6" ht="19.5" customHeight="1">
      <c r="A22" s="316" t="s">
        <v>326</v>
      </c>
      <c r="B22" s="381"/>
      <c r="C22" s="380"/>
      <c r="D22" s="377"/>
      <c r="E22" s="377"/>
      <c r="F22" s="378"/>
    </row>
    <row r="23" spans="1:6" ht="19.5" customHeight="1">
      <c r="A23" s="317" t="s">
        <v>327</v>
      </c>
      <c r="B23" s="373">
        <f>+B25+B26+B27+B28</f>
        <v>1782.1269</v>
      </c>
      <c r="C23" s="373">
        <f>+C25+C26+C27+C28</f>
        <v>8549.664200000001</v>
      </c>
      <c r="D23" s="374">
        <v>118.03002053986744</v>
      </c>
      <c r="E23" s="374">
        <v>86.80189783559634</v>
      </c>
      <c r="F23" s="375">
        <v>85.38662099729848</v>
      </c>
    </row>
    <row r="24" spans="1:6" ht="19.5" customHeight="1">
      <c r="A24" s="318" t="s">
        <v>324</v>
      </c>
      <c r="B24" s="380"/>
      <c r="C24" s="380"/>
      <c r="D24" s="377"/>
      <c r="E24" s="377"/>
      <c r="F24" s="378"/>
    </row>
    <row r="25" spans="1:6" ht="19.5" customHeight="1">
      <c r="A25" s="319" t="s">
        <v>136</v>
      </c>
      <c r="B25" s="380">
        <v>1780.8647</v>
      </c>
      <c r="C25" s="380">
        <v>8543.8525</v>
      </c>
      <c r="D25" s="377">
        <v>118.02679855920812</v>
      </c>
      <c r="E25" s="377">
        <v>86.80374186183558</v>
      </c>
      <c r="F25" s="378">
        <v>85.38045288730552</v>
      </c>
    </row>
    <row r="26" spans="1:6" ht="19.5" customHeight="1">
      <c r="A26" s="319" t="s">
        <v>137</v>
      </c>
      <c r="B26" s="380">
        <v>0</v>
      </c>
      <c r="C26" s="380">
        <v>0</v>
      </c>
      <c r="D26" s="377"/>
      <c r="E26" s="377"/>
      <c r="F26" s="378"/>
    </row>
    <row r="27" spans="1:6" ht="19.5" customHeight="1">
      <c r="A27" s="319" t="s">
        <v>138</v>
      </c>
      <c r="B27" s="380">
        <f>1.1053+0.1569</f>
        <v>1.2622</v>
      </c>
      <c r="C27" s="380">
        <f>5.0705+0.7412</f>
        <v>5.8117</v>
      </c>
      <c r="D27" s="377">
        <v>122.75821824547752</v>
      </c>
      <c r="E27" s="377">
        <v>84.27588969753621</v>
      </c>
      <c r="F27" s="378">
        <v>95.53264830762706</v>
      </c>
    </row>
    <row r="28" spans="1:5" ht="19.5" customHeight="1">
      <c r="A28" s="319" t="s">
        <v>325</v>
      </c>
      <c r="B28" s="350">
        <v>0</v>
      </c>
      <c r="C28" s="350">
        <v>0</v>
      </c>
      <c r="D28" s="362"/>
      <c r="E28" s="362"/>
    </row>
    <row r="29" spans="1:6" ht="19.5" customHeight="1">
      <c r="A29" s="317" t="s">
        <v>370</v>
      </c>
      <c r="B29" s="373">
        <f>+B31+B32+B33+B34</f>
        <v>289646.00920000003</v>
      </c>
      <c r="C29" s="373">
        <f>+C31+C32+C33+C34</f>
        <v>1348893.0931</v>
      </c>
      <c r="D29" s="374">
        <v>117.4720189739477</v>
      </c>
      <c r="E29" s="374">
        <v>96.7578024991915</v>
      </c>
      <c r="F29" s="375">
        <v>89.05952968999719</v>
      </c>
    </row>
    <row r="30" spans="1:6" ht="19.5" customHeight="1">
      <c r="A30" s="318" t="s">
        <v>324</v>
      </c>
      <c r="B30" s="380"/>
      <c r="C30" s="380"/>
      <c r="D30" s="377"/>
      <c r="E30" s="377"/>
      <c r="F30" s="378"/>
    </row>
    <row r="31" spans="1:6" ht="19.5" customHeight="1">
      <c r="A31" s="319" t="s">
        <v>136</v>
      </c>
      <c r="B31" s="380">
        <v>288712.4809</v>
      </c>
      <c r="C31" s="380">
        <v>1344662.5355</v>
      </c>
      <c r="D31" s="377">
        <v>117.45232782441681</v>
      </c>
      <c r="E31" s="377">
        <v>96.81086203052313</v>
      </c>
      <c r="F31" s="378">
        <v>89.039832718179</v>
      </c>
    </row>
    <row r="32" spans="1:6" ht="19.5" customHeight="1">
      <c r="A32" s="319" t="s">
        <v>137</v>
      </c>
      <c r="B32" s="380">
        <v>0</v>
      </c>
      <c r="C32" s="380">
        <v>0</v>
      </c>
      <c r="D32" s="377"/>
      <c r="E32" s="377"/>
      <c r="F32" s="378"/>
    </row>
    <row r="33" spans="1:6" ht="19.5" customHeight="1">
      <c r="A33" s="319" t="s">
        <v>138</v>
      </c>
      <c r="B33" s="380">
        <f>933.2076+0.3207</f>
        <v>933.5283</v>
      </c>
      <c r="C33" s="380">
        <f>4229.038+1.5196</f>
        <v>4230.557599999999</v>
      </c>
      <c r="D33" s="377">
        <v>123.89600854597744</v>
      </c>
      <c r="E33" s="377">
        <v>82.73412071495001</v>
      </c>
      <c r="F33" s="378">
        <v>95.79509569209895</v>
      </c>
    </row>
    <row r="34" spans="1:6" ht="19.5" customHeight="1">
      <c r="A34" s="319" t="s">
        <v>325</v>
      </c>
      <c r="B34" s="380">
        <v>0</v>
      </c>
      <c r="C34" s="380">
        <v>0</v>
      </c>
      <c r="D34" s="382"/>
      <c r="E34" s="383">
        <v>0</v>
      </c>
      <c r="F34" s="383">
        <v>0</v>
      </c>
    </row>
    <row r="35" spans="2:6" ht="19.5" customHeight="1">
      <c r="B35" s="380"/>
      <c r="C35" s="380"/>
      <c r="D35" s="378"/>
      <c r="E35" s="378"/>
      <c r="F35" s="378"/>
    </row>
    <row r="36" spans="1:7" ht="30" customHeight="1">
      <c r="A36" s="320" t="s">
        <v>328</v>
      </c>
      <c r="B36" s="369">
        <v>1130</v>
      </c>
      <c r="C36" s="369">
        <v>4922.668</v>
      </c>
      <c r="D36" s="382">
        <v>116.8</v>
      </c>
      <c r="E36" s="382">
        <v>113.5</v>
      </c>
      <c r="F36" s="394">
        <v>108.2</v>
      </c>
      <c r="G36" s="384"/>
    </row>
    <row r="37" ht="19.5" customHeight="1"/>
    <row r="38" ht="19.5" customHeight="1"/>
  </sheetData>
  <sheetProtection/>
  <mergeCells count="1">
    <mergeCell ref="A1:F1"/>
  </mergeCells>
  <printOptions horizontalCentered="1"/>
  <pageMargins left="0.2362204724409449" right="0" top="0.5118110236220472" bottom="0.51181102362204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33.28125" style="121" customWidth="1"/>
    <col min="2" max="2" width="9.57421875" style="168" customWidth="1"/>
    <col min="3" max="5" width="11.00390625" style="121" bestFit="1" customWidth="1"/>
    <col min="6" max="6" width="9.7109375" style="121" customWidth="1"/>
    <col min="7" max="7" width="9.57421875" style="121" customWidth="1"/>
    <col min="8" max="8" width="7.8515625" style="121" customWidth="1"/>
    <col min="9" max="16384" width="9.140625" style="121" customWidth="1"/>
  </cols>
  <sheetData>
    <row r="1" spans="1:7" s="146" customFormat="1" ht="34.5" customHeight="1">
      <c r="A1" s="408" t="s">
        <v>393</v>
      </c>
      <c r="B1" s="408"/>
      <c r="C1" s="408"/>
      <c r="D1" s="408"/>
      <c r="E1" s="408"/>
      <c r="F1" s="408"/>
      <c r="G1" s="408"/>
    </row>
    <row r="2" spans="1:3" s="146" customFormat="1" ht="21" customHeight="1" thickBot="1">
      <c r="A2" s="147"/>
      <c r="B2" s="148"/>
      <c r="C2" s="145"/>
    </row>
    <row r="3" spans="1:7" s="149" customFormat="1" ht="49.5" customHeight="1">
      <c r="A3" s="412"/>
      <c r="B3" s="409" t="s">
        <v>57</v>
      </c>
      <c r="C3" s="409" t="s">
        <v>343</v>
      </c>
      <c r="D3" s="409" t="s">
        <v>373</v>
      </c>
      <c r="E3" s="411" t="s">
        <v>374</v>
      </c>
      <c r="F3" s="411"/>
      <c r="G3" s="409" t="s">
        <v>375</v>
      </c>
    </row>
    <row r="4" spans="1:7" s="149" customFormat="1" ht="56.25" customHeight="1">
      <c r="A4" s="412"/>
      <c r="B4" s="427"/>
      <c r="C4" s="427"/>
      <c r="D4" s="427"/>
      <c r="E4" s="127" t="s">
        <v>92</v>
      </c>
      <c r="F4" s="127" t="s">
        <v>93</v>
      </c>
      <c r="G4" s="427"/>
    </row>
    <row r="5" spans="1:7" s="149" customFormat="1" ht="30" customHeight="1">
      <c r="A5" s="150" t="s">
        <v>119</v>
      </c>
      <c r="B5" s="151"/>
      <c r="C5" s="152"/>
      <c r="D5" s="152"/>
      <c r="E5" s="152"/>
      <c r="F5" s="152"/>
      <c r="G5" s="152"/>
    </row>
    <row r="6" spans="1:8" s="149" customFormat="1" ht="21" customHeight="1">
      <c r="A6" s="153" t="s">
        <v>120</v>
      </c>
      <c r="B6" s="154" t="s">
        <v>58</v>
      </c>
      <c r="C6" s="155">
        <f>C7+C8+C9</f>
        <v>5</v>
      </c>
      <c r="D6" s="155">
        <f>D7+D8+D9</f>
        <v>66</v>
      </c>
      <c r="E6" s="111">
        <v>27.8</v>
      </c>
      <c r="F6" s="110">
        <v>41.7</v>
      </c>
      <c r="G6" s="110">
        <v>95.7</v>
      </c>
      <c r="H6" s="156"/>
    </row>
    <row r="7" spans="1:8" ht="21" customHeight="1">
      <c r="A7" s="133" t="s">
        <v>136</v>
      </c>
      <c r="B7" s="157" t="s">
        <v>81</v>
      </c>
      <c r="C7" s="158">
        <v>5</v>
      </c>
      <c r="D7" s="158">
        <v>65</v>
      </c>
      <c r="E7" s="111">
        <v>29.4</v>
      </c>
      <c r="F7" s="110">
        <v>41.7</v>
      </c>
      <c r="G7" s="110">
        <v>97</v>
      </c>
      <c r="H7" s="156"/>
    </row>
    <row r="8" spans="1:8" ht="21" customHeight="1">
      <c r="A8" s="133" t="s">
        <v>137</v>
      </c>
      <c r="B8" s="157" t="s">
        <v>81</v>
      </c>
      <c r="C8" s="158">
        <v>0</v>
      </c>
      <c r="D8" s="158">
        <v>1</v>
      </c>
      <c r="E8" s="159" t="s">
        <v>96</v>
      </c>
      <c r="F8" s="159" t="s">
        <v>96</v>
      </c>
      <c r="G8" s="110">
        <v>50</v>
      </c>
      <c r="H8" s="156"/>
    </row>
    <row r="9" spans="1:8" ht="21" customHeight="1">
      <c r="A9" s="133" t="s">
        <v>138</v>
      </c>
      <c r="B9" s="157" t="s">
        <v>81</v>
      </c>
      <c r="C9" s="135">
        <v>0</v>
      </c>
      <c r="D9" s="134">
        <v>0</v>
      </c>
      <c r="E9" s="159" t="s">
        <v>96</v>
      </c>
      <c r="F9" s="159" t="s">
        <v>96</v>
      </c>
      <c r="G9" s="159" t="s">
        <v>96</v>
      </c>
      <c r="H9" s="156"/>
    </row>
    <row r="10" spans="1:8" s="149" customFormat="1" ht="21" customHeight="1">
      <c r="A10" s="153" t="s">
        <v>121</v>
      </c>
      <c r="B10" s="154" t="s">
        <v>59</v>
      </c>
      <c r="C10" s="160">
        <f>C11+C12+C13</f>
        <v>3</v>
      </c>
      <c r="D10" s="160">
        <f>D11+D12+D13</f>
        <v>52</v>
      </c>
      <c r="E10" s="111">
        <v>14.3</v>
      </c>
      <c r="F10" s="110">
        <v>30</v>
      </c>
      <c r="G10" s="110">
        <v>106.1</v>
      </c>
      <c r="H10" s="156"/>
    </row>
    <row r="11" spans="1:8" ht="21" customHeight="1">
      <c r="A11" s="133" t="s">
        <v>136</v>
      </c>
      <c r="B11" s="157" t="s">
        <v>81</v>
      </c>
      <c r="C11" s="158">
        <v>3</v>
      </c>
      <c r="D11" s="158">
        <v>50</v>
      </c>
      <c r="E11" s="111">
        <v>15.8</v>
      </c>
      <c r="F11" s="110">
        <v>30</v>
      </c>
      <c r="G11" s="110">
        <v>106.4</v>
      </c>
      <c r="H11" s="156"/>
    </row>
    <row r="12" spans="1:8" ht="21" customHeight="1">
      <c r="A12" s="133" t="s">
        <v>137</v>
      </c>
      <c r="B12" s="157" t="s">
        <v>81</v>
      </c>
      <c r="C12" s="158">
        <v>0</v>
      </c>
      <c r="D12" s="158">
        <v>2</v>
      </c>
      <c r="E12" s="159" t="s">
        <v>96</v>
      </c>
      <c r="F12" s="159" t="s">
        <v>96</v>
      </c>
      <c r="G12" s="110">
        <v>100</v>
      </c>
      <c r="H12" s="156"/>
    </row>
    <row r="13" spans="1:8" ht="21" customHeight="1">
      <c r="A13" s="133" t="s">
        <v>138</v>
      </c>
      <c r="B13" s="157" t="s">
        <v>81</v>
      </c>
      <c r="C13" s="135">
        <v>0</v>
      </c>
      <c r="D13" s="134">
        <v>0</v>
      </c>
      <c r="E13" s="159" t="s">
        <v>96</v>
      </c>
      <c r="F13" s="159" t="s">
        <v>96</v>
      </c>
      <c r="G13" s="159" t="s">
        <v>96</v>
      </c>
      <c r="H13" s="156"/>
    </row>
    <row r="14" spans="1:8" s="149" customFormat="1" ht="21" customHeight="1">
      <c r="A14" s="153" t="s">
        <v>122</v>
      </c>
      <c r="B14" s="154" t="s">
        <v>59</v>
      </c>
      <c r="C14" s="160">
        <f>C15+C16+C17</f>
        <v>4</v>
      </c>
      <c r="D14" s="160">
        <f>D15+D16+D17</f>
        <v>32</v>
      </c>
      <c r="E14" s="111">
        <v>133.3</v>
      </c>
      <c r="F14" s="110">
        <v>133.3</v>
      </c>
      <c r="G14" s="110">
        <v>65.3</v>
      </c>
      <c r="H14" s="156"/>
    </row>
    <row r="15" spans="1:8" ht="21" customHeight="1">
      <c r="A15" s="133" t="s">
        <v>136</v>
      </c>
      <c r="B15" s="157" t="s">
        <v>81</v>
      </c>
      <c r="C15" s="158">
        <v>4</v>
      </c>
      <c r="D15" s="158">
        <v>32</v>
      </c>
      <c r="E15" s="111">
        <v>133.3</v>
      </c>
      <c r="F15" s="110">
        <v>133.3</v>
      </c>
      <c r="G15" s="110">
        <v>65.3</v>
      </c>
      <c r="H15" s="156"/>
    </row>
    <row r="16" spans="1:8" ht="21" customHeight="1">
      <c r="A16" s="133" t="s">
        <v>137</v>
      </c>
      <c r="B16" s="157" t="s">
        <v>81</v>
      </c>
      <c r="C16" s="134">
        <v>0</v>
      </c>
      <c r="D16" s="134">
        <v>0</v>
      </c>
      <c r="E16" s="159" t="s">
        <v>96</v>
      </c>
      <c r="F16" s="159" t="s">
        <v>96</v>
      </c>
      <c r="G16" s="159" t="s">
        <v>96</v>
      </c>
      <c r="H16" s="156"/>
    </row>
    <row r="17" spans="1:8" ht="21" customHeight="1">
      <c r="A17" s="133" t="s">
        <v>138</v>
      </c>
      <c r="B17" s="157" t="s">
        <v>81</v>
      </c>
      <c r="C17" s="135">
        <v>0</v>
      </c>
      <c r="D17" s="134">
        <v>0</v>
      </c>
      <c r="E17" s="159" t="s">
        <v>96</v>
      </c>
      <c r="F17" s="159" t="s">
        <v>96</v>
      </c>
      <c r="G17" s="159" t="s">
        <v>96</v>
      </c>
      <c r="H17" s="156"/>
    </row>
    <row r="18" spans="1:7" s="164" customFormat="1" ht="23.25" customHeight="1">
      <c r="A18" s="150" t="s">
        <v>123</v>
      </c>
      <c r="B18" s="151"/>
      <c r="C18" s="161"/>
      <c r="D18" s="160"/>
      <c r="E18" s="162"/>
      <c r="F18" s="163"/>
      <c r="G18" s="163"/>
    </row>
    <row r="19" spans="1:7" s="164" customFormat="1" ht="23.25" customHeight="1">
      <c r="A19" s="153" t="s">
        <v>142</v>
      </c>
      <c r="B19" s="154" t="s">
        <v>58</v>
      </c>
      <c r="C19" s="165">
        <f>C20+C21</f>
        <v>3</v>
      </c>
      <c r="D19" s="165">
        <f>D20+D21</f>
        <v>12</v>
      </c>
      <c r="E19" s="144">
        <v>100</v>
      </c>
      <c r="F19" s="111">
        <v>42.9</v>
      </c>
      <c r="G19" s="110">
        <v>48</v>
      </c>
    </row>
    <row r="20" spans="1:8" ht="21" customHeight="1">
      <c r="A20" s="166" t="s">
        <v>143</v>
      </c>
      <c r="B20" s="154" t="s">
        <v>81</v>
      </c>
      <c r="C20" s="158">
        <v>3</v>
      </c>
      <c r="D20" s="160">
        <v>12</v>
      </c>
      <c r="E20" s="111">
        <v>100</v>
      </c>
      <c r="F20" s="111">
        <v>42.9</v>
      </c>
      <c r="G20" s="110">
        <v>48</v>
      </c>
      <c r="H20" s="167"/>
    </row>
    <row r="21" spans="1:8" s="146" customFormat="1" ht="21" customHeight="1">
      <c r="A21" s="166" t="s">
        <v>144</v>
      </c>
      <c r="B21" s="154" t="s">
        <v>81</v>
      </c>
      <c r="C21" s="158">
        <v>0</v>
      </c>
      <c r="D21" s="158">
        <v>0</v>
      </c>
      <c r="E21" s="158" t="s">
        <v>330</v>
      </c>
      <c r="F21" s="158">
        <v>0</v>
      </c>
      <c r="G21" s="112">
        <v>0</v>
      </c>
      <c r="H21" s="167"/>
    </row>
    <row r="22" spans="1:8" s="130" customFormat="1" ht="21" customHeight="1">
      <c r="A22" s="153" t="s">
        <v>124</v>
      </c>
      <c r="B22" s="154" t="s">
        <v>59</v>
      </c>
      <c r="C22" s="158"/>
      <c r="D22" s="160">
        <v>1</v>
      </c>
      <c r="E22" s="158">
        <v>0</v>
      </c>
      <c r="F22" s="158">
        <v>0</v>
      </c>
      <c r="G22" s="112">
        <v>0</v>
      </c>
      <c r="H22" s="167"/>
    </row>
    <row r="23" spans="1:8" ht="19.5" customHeight="1">
      <c r="A23" s="153" t="s">
        <v>125</v>
      </c>
      <c r="B23" s="168" t="s">
        <v>81</v>
      </c>
      <c r="C23" s="158">
        <v>0</v>
      </c>
      <c r="D23" s="158">
        <v>0</v>
      </c>
      <c r="E23" s="158">
        <v>0</v>
      </c>
      <c r="F23" s="158">
        <v>0</v>
      </c>
      <c r="G23" s="112">
        <v>0</v>
      </c>
      <c r="H23" s="167"/>
    </row>
    <row r="24" spans="1:8" s="142" customFormat="1" ht="21" customHeight="1">
      <c r="A24" s="153" t="s">
        <v>126</v>
      </c>
      <c r="B24" s="142" t="s">
        <v>127</v>
      </c>
      <c r="C24" s="111">
        <v>4500</v>
      </c>
      <c r="D24" s="111">
        <v>30025</v>
      </c>
      <c r="E24" s="111">
        <v>8181.818181818181</v>
      </c>
      <c r="F24" s="111">
        <v>3571.4285714285716</v>
      </c>
      <c r="G24" s="110">
        <v>152.96634995032733</v>
      </c>
      <c r="H24" s="167"/>
    </row>
    <row r="25" spans="1:8" s="164" customFormat="1" ht="23.25" customHeight="1">
      <c r="A25" s="150" t="s">
        <v>128</v>
      </c>
      <c r="B25" s="151"/>
      <c r="C25" s="161"/>
      <c r="D25" s="162"/>
      <c r="E25" s="111"/>
      <c r="F25" s="111"/>
      <c r="G25" s="110"/>
      <c r="H25" s="167"/>
    </row>
    <row r="26" spans="1:8" ht="21" customHeight="1">
      <c r="A26" s="153" t="s">
        <v>129</v>
      </c>
      <c r="B26" s="154" t="s">
        <v>58</v>
      </c>
      <c r="C26" s="160">
        <v>36</v>
      </c>
      <c r="D26" s="160">
        <v>178</v>
      </c>
      <c r="E26" s="111">
        <v>73.46938775510205</v>
      </c>
      <c r="F26" s="111">
        <v>128.57142857142858</v>
      </c>
      <c r="G26" s="110">
        <v>209.41176470588238</v>
      </c>
      <c r="H26" s="167"/>
    </row>
    <row r="27" spans="1:8" ht="19.5" customHeight="1">
      <c r="A27" s="153" t="s">
        <v>130</v>
      </c>
      <c r="B27" s="168" t="s">
        <v>81</v>
      </c>
      <c r="C27" s="160">
        <v>30</v>
      </c>
      <c r="D27" s="160">
        <v>120</v>
      </c>
      <c r="E27" s="111">
        <v>157.89473684210526</v>
      </c>
      <c r="F27" s="111">
        <v>166.66666666666669</v>
      </c>
      <c r="G27" s="110">
        <v>160</v>
      </c>
      <c r="H27" s="167"/>
    </row>
    <row r="28" spans="1:8" ht="19.5" customHeight="1">
      <c r="A28" s="153" t="s">
        <v>131</v>
      </c>
      <c r="B28" s="142" t="s">
        <v>127</v>
      </c>
      <c r="C28" s="111">
        <v>376.5</v>
      </c>
      <c r="D28" s="111">
        <v>1217.5</v>
      </c>
      <c r="E28" s="111">
        <v>124.05271828665569</v>
      </c>
      <c r="F28" s="111">
        <v>319.60950764006793</v>
      </c>
      <c r="G28" s="110">
        <v>350.9656961660421</v>
      </c>
      <c r="H28" s="169"/>
    </row>
    <row r="29" spans="1:8" ht="19.5" customHeight="1">
      <c r="A29" s="153"/>
      <c r="B29" s="170"/>
      <c r="C29" s="141"/>
      <c r="D29" s="140"/>
      <c r="E29" s="141"/>
      <c r="F29" s="141"/>
      <c r="G29" s="141"/>
      <c r="H29" s="171"/>
    </row>
    <row r="30" spans="1:7" s="142" customFormat="1" ht="21" customHeight="1">
      <c r="A30" s="203" t="s">
        <v>246</v>
      </c>
      <c r="B30" s="204"/>
      <c r="C30" s="204"/>
      <c r="D30" s="204"/>
      <c r="E30" s="204"/>
      <c r="F30" s="204"/>
      <c r="G30" s="204"/>
    </row>
    <row r="31" spans="1:5" s="142" customFormat="1" ht="21" customHeight="1">
      <c r="A31" s="221" t="s">
        <v>371</v>
      </c>
      <c r="B31" s="170"/>
      <c r="C31" s="170"/>
      <c r="D31" s="170"/>
      <c r="E31" s="170"/>
    </row>
    <row r="32" s="142" customFormat="1" ht="21" customHeight="1">
      <c r="A32" s="222" t="s">
        <v>372</v>
      </c>
    </row>
    <row r="33" s="142" customFormat="1" ht="21" customHeight="1"/>
    <row r="34" s="142" customFormat="1" ht="21" customHeight="1"/>
    <row r="35" s="142" customFormat="1" ht="21" customHeight="1"/>
    <row r="36" s="142" customFormat="1" ht="21" customHeight="1"/>
    <row r="37" s="142" customFormat="1" ht="21" customHeight="1"/>
  </sheetData>
  <sheetProtection/>
  <mergeCells count="7">
    <mergeCell ref="A1:G1"/>
    <mergeCell ref="A3:A4"/>
    <mergeCell ref="B3:B4"/>
    <mergeCell ref="C3:C4"/>
    <mergeCell ref="D3:D4"/>
    <mergeCell ref="E3:F3"/>
    <mergeCell ref="G3:G4"/>
  </mergeCells>
  <printOptions horizontalCentered="1"/>
  <pageMargins left="0.47" right="0.3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1.7109375" style="30" customWidth="1"/>
    <col min="2" max="3" width="13.7109375" style="30" customWidth="1"/>
    <col min="4" max="4" width="18.140625" style="30" customWidth="1"/>
    <col min="5" max="16384" width="9.140625" style="30" customWidth="1"/>
  </cols>
  <sheetData>
    <row r="1" spans="1:4" s="220" customFormat="1" ht="39.75" customHeight="1">
      <c r="A1" s="395" t="s">
        <v>378</v>
      </c>
      <c r="B1" s="395"/>
      <c r="C1" s="395"/>
      <c r="D1" s="395"/>
    </row>
    <row r="2" spans="1:4" ht="21" customHeight="1" thickBot="1">
      <c r="A2" s="113"/>
      <c r="B2" s="113"/>
      <c r="C2" s="114"/>
      <c r="D2" s="115"/>
    </row>
    <row r="3" spans="1:4" ht="19.5" customHeight="1">
      <c r="A3" s="186"/>
      <c r="B3" s="188" t="s">
        <v>3</v>
      </c>
      <c r="C3" s="188" t="s">
        <v>3</v>
      </c>
      <c r="D3" s="188" t="s">
        <v>199</v>
      </c>
    </row>
    <row r="4" spans="1:4" ht="19.5" customHeight="1">
      <c r="A4" s="186"/>
      <c r="B4" s="182" t="s">
        <v>200</v>
      </c>
      <c r="C4" s="182" t="s">
        <v>203</v>
      </c>
      <c r="D4" s="182" t="s">
        <v>202</v>
      </c>
    </row>
    <row r="5" spans="1:4" s="116" customFormat="1" ht="19.5" customHeight="1">
      <c r="A5" s="29"/>
      <c r="B5" s="28" t="s">
        <v>201</v>
      </c>
      <c r="C5" s="28"/>
      <c r="D5" s="28" t="s">
        <v>204</v>
      </c>
    </row>
    <row r="6" spans="1:4" ht="24.75" customHeight="1">
      <c r="A6" s="248" t="s">
        <v>336</v>
      </c>
      <c r="B6" s="117"/>
      <c r="C6" s="117"/>
      <c r="D6" s="117"/>
    </row>
    <row r="7" spans="1:4" ht="19.5" customHeight="1">
      <c r="A7" s="248" t="s">
        <v>277</v>
      </c>
      <c r="B7" s="117"/>
      <c r="C7" s="117"/>
      <c r="D7" s="117"/>
    </row>
    <row r="8" spans="1:7" ht="19.5" customHeight="1">
      <c r="A8" s="249" t="s">
        <v>278</v>
      </c>
      <c r="B8" s="118">
        <v>40826</v>
      </c>
      <c r="C8" s="118">
        <v>37085.11</v>
      </c>
      <c r="D8" s="118">
        <f>ROUND(C8/B8*100,1)</f>
        <v>90.8</v>
      </c>
      <c r="E8" s="119"/>
      <c r="F8" s="38"/>
      <c r="G8" s="31"/>
    </row>
    <row r="9" spans="1:7" ht="19.5" customHeight="1">
      <c r="A9" s="249" t="s">
        <v>279</v>
      </c>
      <c r="B9" s="118">
        <v>1850</v>
      </c>
      <c r="C9" s="118">
        <v>2253</v>
      </c>
      <c r="D9" s="118">
        <f>ROUND(C9/B9*100,1)</f>
        <v>121.8</v>
      </c>
      <c r="G9" s="31"/>
    </row>
    <row r="10" spans="1:7" ht="19.5" customHeight="1">
      <c r="A10" s="250" t="s">
        <v>280</v>
      </c>
      <c r="B10" s="251"/>
      <c r="C10" s="251"/>
      <c r="D10" s="118"/>
      <c r="G10" s="31"/>
    </row>
    <row r="11" spans="1:7" ht="19.5" customHeight="1">
      <c r="A11" s="39" t="s">
        <v>281</v>
      </c>
      <c r="B11" s="118">
        <v>1463.7</v>
      </c>
      <c r="C11" s="118">
        <v>1575.6</v>
      </c>
      <c r="D11" s="118">
        <f>ROUND(C11/B11*100,1)</f>
        <v>107.6</v>
      </c>
      <c r="G11" s="31"/>
    </row>
    <row r="12" spans="1:7" ht="19.5" customHeight="1">
      <c r="A12" s="39" t="s">
        <v>334</v>
      </c>
      <c r="B12" s="118">
        <v>1948</v>
      </c>
      <c r="C12" s="118">
        <v>2158</v>
      </c>
      <c r="D12" s="118">
        <f>ROUND(C12/B12*100,1)</f>
        <v>110.8</v>
      </c>
      <c r="G12" s="31"/>
    </row>
    <row r="13" spans="1:7" ht="19.5" customHeight="1">
      <c r="A13" s="250" t="s">
        <v>282</v>
      </c>
      <c r="B13" s="120"/>
      <c r="C13" s="120"/>
      <c r="D13" s="118"/>
      <c r="G13" s="31"/>
    </row>
    <row r="14" spans="1:7" ht="19.5" customHeight="1">
      <c r="A14" s="39" t="s">
        <v>283</v>
      </c>
      <c r="B14" s="118">
        <v>2218</v>
      </c>
      <c r="C14" s="118">
        <v>3531.6</v>
      </c>
      <c r="D14" s="118">
        <f>ROUND(C14/B14*100,1)</f>
        <v>159.2</v>
      </c>
      <c r="G14" s="31"/>
    </row>
    <row r="15" spans="1:7" ht="19.5" customHeight="1">
      <c r="A15" s="39" t="s">
        <v>284</v>
      </c>
      <c r="B15" s="118">
        <v>408</v>
      </c>
      <c r="C15" s="118">
        <v>436.6</v>
      </c>
      <c r="D15" s="118">
        <f>ROUND(C15/B15*100,1)</f>
        <v>107</v>
      </c>
      <c r="G15" s="31"/>
    </row>
    <row r="16" ht="19.5" customHeight="1">
      <c r="G16" s="31"/>
    </row>
    <row r="17" ht="19.5" customHeight="1"/>
    <row r="18" ht="19.5" customHeight="1"/>
  </sheetData>
  <sheetProtection/>
  <mergeCells count="1">
    <mergeCell ref="A1:D1"/>
  </mergeCells>
  <printOptions horizontalCentered="1"/>
  <pageMargins left="0.5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4">
      <selection activeCell="D7" sqref="D7"/>
    </sheetView>
  </sheetViews>
  <sheetFormatPr defaultColWidth="9.140625" defaultRowHeight="12.75"/>
  <cols>
    <col min="1" max="1" width="6.00390625" style="3" customWidth="1"/>
    <col min="2" max="2" width="36.00390625" style="3" customWidth="1"/>
    <col min="3" max="4" width="16.421875" style="3" customWidth="1"/>
    <col min="5" max="5" width="17.8515625" style="334" customWidth="1"/>
    <col min="6" max="16384" width="9.140625" style="3" customWidth="1"/>
  </cols>
  <sheetData>
    <row r="1" spans="1:5" ht="39.75" customHeight="1">
      <c r="A1" s="396" t="s">
        <v>337</v>
      </c>
      <c r="B1" s="396"/>
      <c r="C1" s="396"/>
      <c r="D1" s="396"/>
      <c r="E1" s="396"/>
    </row>
    <row r="2" spans="1:5" ht="19.5" customHeight="1" thickBot="1">
      <c r="A2" s="226"/>
      <c r="B2" s="4"/>
      <c r="C2" s="4"/>
      <c r="D2" s="4"/>
      <c r="E2" s="329"/>
    </row>
    <row r="3" spans="1:5" ht="79.5" customHeight="1">
      <c r="A3" s="227"/>
      <c r="B3" s="228"/>
      <c r="C3" s="229" t="s">
        <v>339</v>
      </c>
      <c r="D3" s="229" t="s">
        <v>340</v>
      </c>
      <c r="E3" s="330" t="s">
        <v>341</v>
      </c>
    </row>
    <row r="4" spans="1:5" ht="19.5" customHeight="1">
      <c r="A4" s="230"/>
      <c r="B4" s="226"/>
      <c r="C4" s="231"/>
      <c r="D4" s="231"/>
      <c r="E4" s="331"/>
    </row>
    <row r="5" spans="1:7" ht="19.5" customHeight="1">
      <c r="A5" s="230" t="s">
        <v>262</v>
      </c>
      <c r="B5" s="226"/>
      <c r="C5" s="232">
        <v>78371.8</v>
      </c>
      <c r="D5" s="232">
        <v>79315</v>
      </c>
      <c r="E5" s="332">
        <f>D5/C5*100</f>
        <v>101.20349411395424</v>
      </c>
      <c r="G5" s="321"/>
    </row>
    <row r="6" spans="1:7" ht="19.5" customHeight="1">
      <c r="A6" s="230" t="s">
        <v>263</v>
      </c>
      <c r="B6" s="233"/>
      <c r="C6" s="232">
        <f>C13+C17</f>
        <v>350131.5</v>
      </c>
      <c r="D6" s="232">
        <f>D13+D17</f>
        <v>351884</v>
      </c>
      <c r="E6" s="332">
        <f aca="true" t="shared" si="0" ref="E6:E33">D6/C6*100</f>
        <v>100.50052623085897</v>
      </c>
      <c r="G6" s="321"/>
    </row>
    <row r="7" spans="1:5" ht="19.5" customHeight="1">
      <c r="A7" s="234"/>
      <c r="B7" s="235"/>
      <c r="C7" s="236"/>
      <c r="D7" s="236"/>
      <c r="E7" s="333"/>
    </row>
    <row r="8" spans="1:5" ht="19.5" customHeight="1">
      <c r="A8" s="230" t="s">
        <v>264</v>
      </c>
      <c r="B8" s="226"/>
      <c r="C8" s="236"/>
      <c r="D8" s="236"/>
      <c r="E8" s="333"/>
    </row>
    <row r="9" spans="1:5" ht="19.5" customHeight="1">
      <c r="A9" s="237" t="s">
        <v>265</v>
      </c>
      <c r="B9" s="234"/>
      <c r="C9" s="236"/>
      <c r="D9" s="236"/>
      <c r="E9" s="333"/>
    </row>
    <row r="10" spans="1:5" ht="19.5" customHeight="1">
      <c r="A10" s="226"/>
      <c r="B10" s="238" t="s">
        <v>266</v>
      </c>
      <c r="C10" s="236"/>
      <c r="D10" s="236"/>
      <c r="E10" s="333"/>
    </row>
    <row r="11" spans="1:7" ht="19.5" customHeight="1">
      <c r="A11" s="226"/>
      <c r="B11" s="239" t="s">
        <v>267</v>
      </c>
      <c r="C11" s="240">
        <v>48170.7</v>
      </c>
      <c r="D11" s="240">
        <v>48172.2</v>
      </c>
      <c r="E11" s="333">
        <f t="shared" si="0"/>
        <v>100.00311392610031</v>
      </c>
      <c r="F11" s="241"/>
      <c r="G11" s="321"/>
    </row>
    <row r="12" spans="1:7" ht="19.5" customHeight="1">
      <c r="A12" s="226"/>
      <c r="B12" s="239" t="s">
        <v>268</v>
      </c>
      <c r="C12" s="240">
        <v>69.8</v>
      </c>
      <c r="D12" s="240">
        <v>70.1</v>
      </c>
      <c r="E12" s="333">
        <f t="shared" si="0"/>
        <v>100.42979942693408</v>
      </c>
      <c r="G12" s="321"/>
    </row>
    <row r="13" spans="1:7" ht="19.5" customHeight="1">
      <c r="A13" s="226"/>
      <c r="B13" s="242" t="s">
        <v>269</v>
      </c>
      <c r="C13" s="240">
        <v>336447.4</v>
      </c>
      <c r="D13" s="240">
        <v>337726.1</v>
      </c>
      <c r="E13" s="333">
        <f t="shared" si="0"/>
        <v>100.38005940898933</v>
      </c>
      <c r="G13" s="321"/>
    </row>
    <row r="14" spans="1:7" ht="19.5" customHeight="1">
      <c r="A14" s="226"/>
      <c r="B14" s="238" t="s">
        <v>77</v>
      </c>
      <c r="C14" s="240"/>
      <c r="D14" s="240"/>
      <c r="E14" s="333"/>
      <c r="G14" s="321"/>
    </row>
    <row r="15" spans="1:9" ht="19.5" customHeight="1">
      <c r="A15" s="226"/>
      <c r="B15" s="239" t="s">
        <v>267</v>
      </c>
      <c r="C15" s="240">
        <v>2143.9</v>
      </c>
      <c r="D15" s="240">
        <v>2221.7</v>
      </c>
      <c r="E15" s="333">
        <f t="shared" si="0"/>
        <v>103.62890060170716</v>
      </c>
      <c r="G15" s="321"/>
      <c r="I15" s="321"/>
    </row>
    <row r="16" spans="1:7" ht="19.5" customHeight="1">
      <c r="A16" s="226"/>
      <c r="B16" s="239" t="s">
        <v>268</v>
      </c>
      <c r="C16" s="240">
        <v>63.8</v>
      </c>
      <c r="D16" s="240">
        <v>63.7</v>
      </c>
      <c r="E16" s="333">
        <f t="shared" si="0"/>
        <v>99.84326018808778</v>
      </c>
      <c r="G16" s="321"/>
    </row>
    <row r="17" spans="1:7" ht="19.5" customHeight="1">
      <c r="A17" s="226"/>
      <c r="B17" s="242" t="s">
        <v>269</v>
      </c>
      <c r="C17" s="240">
        <v>13684.1</v>
      </c>
      <c r="D17" s="240">
        <v>14157.9</v>
      </c>
      <c r="E17" s="333">
        <f t="shared" si="0"/>
        <v>103.4624125810247</v>
      </c>
      <c r="G17" s="321"/>
    </row>
    <row r="18" spans="1:7" ht="19.5" customHeight="1">
      <c r="A18" s="226"/>
      <c r="B18" s="238" t="s">
        <v>257</v>
      </c>
      <c r="C18" s="240"/>
      <c r="D18" s="240"/>
      <c r="E18" s="333"/>
      <c r="G18" s="321"/>
    </row>
    <row r="19" spans="1:7" ht="19.5" customHeight="1">
      <c r="A19" s="226"/>
      <c r="B19" s="239" t="s">
        <v>267</v>
      </c>
      <c r="C19" s="240">
        <v>187</v>
      </c>
      <c r="D19" s="240">
        <v>129.8</v>
      </c>
      <c r="E19" s="333">
        <f t="shared" si="0"/>
        <v>69.41176470588236</v>
      </c>
      <c r="G19" s="321"/>
    </row>
    <row r="20" spans="1:7" ht="19.5" customHeight="1">
      <c r="A20" s="226"/>
      <c r="B20" s="239" t="s">
        <v>268</v>
      </c>
      <c r="C20" s="240">
        <v>59</v>
      </c>
      <c r="D20" s="240">
        <v>61.3</v>
      </c>
      <c r="E20" s="333">
        <f t="shared" si="0"/>
        <v>103.89830508474576</v>
      </c>
      <c r="G20" s="321"/>
    </row>
    <row r="21" spans="1:7" ht="19.5" customHeight="1">
      <c r="A21" s="226"/>
      <c r="B21" s="242" t="s">
        <v>269</v>
      </c>
      <c r="C21" s="240">
        <v>1102.8</v>
      </c>
      <c r="D21" s="240">
        <v>795.7</v>
      </c>
      <c r="E21" s="333">
        <f t="shared" si="0"/>
        <v>72.15270221254988</v>
      </c>
      <c r="G21" s="321"/>
    </row>
    <row r="22" spans="1:7" ht="19.5" customHeight="1">
      <c r="A22" s="226"/>
      <c r="B22" s="238" t="s">
        <v>259</v>
      </c>
      <c r="C22" s="240"/>
      <c r="D22" s="240"/>
      <c r="E22" s="333"/>
      <c r="G22" s="321"/>
    </row>
    <row r="23" spans="1:7" ht="19.5" customHeight="1">
      <c r="A23" s="226"/>
      <c r="B23" s="239" t="s">
        <v>267</v>
      </c>
      <c r="C23" s="240">
        <v>9687.5</v>
      </c>
      <c r="D23" s="240">
        <v>9628.8</v>
      </c>
      <c r="E23" s="333">
        <f t="shared" si="0"/>
        <v>99.39406451612902</v>
      </c>
      <c r="G23" s="321"/>
    </row>
    <row r="24" spans="1:7" ht="19.5" customHeight="1">
      <c r="A24" s="226"/>
      <c r="B24" s="239" t="s">
        <v>268</v>
      </c>
      <c r="C24" s="240">
        <v>275.3</v>
      </c>
      <c r="D24" s="240">
        <v>278.2</v>
      </c>
      <c r="E24" s="333">
        <f t="shared" si="0"/>
        <v>101.05339629495096</v>
      </c>
      <c r="G24" s="321"/>
    </row>
    <row r="25" spans="1:7" ht="19.5" customHeight="1">
      <c r="A25" s="226"/>
      <c r="B25" s="242" t="s">
        <v>269</v>
      </c>
      <c r="C25" s="240">
        <v>266743.2</v>
      </c>
      <c r="D25" s="240">
        <v>267917.1</v>
      </c>
      <c r="E25" s="333">
        <f t="shared" si="0"/>
        <v>100.44008619526194</v>
      </c>
      <c r="G25" s="321"/>
    </row>
    <row r="26" spans="1:7" ht="19.5" customHeight="1">
      <c r="A26" s="226"/>
      <c r="B26" s="238" t="s">
        <v>258</v>
      </c>
      <c r="C26" s="240"/>
      <c r="D26" s="240"/>
      <c r="E26" s="333"/>
      <c r="G26" s="321"/>
    </row>
    <row r="27" spans="1:7" ht="19.5" customHeight="1">
      <c r="A27" s="226"/>
      <c r="B27" s="239" t="s">
        <v>267</v>
      </c>
      <c r="C27" s="240">
        <v>523.4</v>
      </c>
      <c r="D27" s="240">
        <v>237.8</v>
      </c>
      <c r="E27" s="333">
        <f t="shared" si="0"/>
        <v>45.43370271303019</v>
      </c>
      <c r="G27" s="321"/>
    </row>
    <row r="28" spans="1:7" ht="19.5" customHeight="1">
      <c r="A28" s="226"/>
      <c r="B28" s="239" t="s">
        <v>268</v>
      </c>
      <c r="C28" s="240">
        <v>568.8</v>
      </c>
      <c r="D28" s="240">
        <v>559.2</v>
      </c>
      <c r="E28" s="333">
        <f t="shared" si="0"/>
        <v>98.31223628691986</v>
      </c>
      <c r="G28" s="321"/>
    </row>
    <row r="29" spans="1:7" ht="19.5" customHeight="1">
      <c r="A29" s="226"/>
      <c r="B29" s="242" t="s">
        <v>269</v>
      </c>
      <c r="C29" s="240">
        <v>29773.1</v>
      </c>
      <c r="D29" s="240">
        <v>13298.4</v>
      </c>
      <c r="E29" s="333">
        <f t="shared" si="0"/>
        <v>44.66582250420682</v>
      </c>
      <c r="G29" s="321"/>
    </row>
    <row r="30" spans="1:7" ht="19.5" customHeight="1">
      <c r="A30" s="226"/>
      <c r="B30" s="238" t="s">
        <v>270</v>
      </c>
      <c r="C30" s="240"/>
      <c r="D30" s="240"/>
      <c r="E30" s="333"/>
      <c r="G30" s="321"/>
    </row>
    <row r="31" spans="1:7" ht="19.5" customHeight="1">
      <c r="A31" s="226"/>
      <c r="B31" s="239" t="s">
        <v>267</v>
      </c>
      <c r="C31" s="240">
        <v>9.6</v>
      </c>
      <c r="D31" s="240">
        <v>9.7</v>
      </c>
      <c r="E31" s="333">
        <f t="shared" si="0"/>
        <v>101.04166666666667</v>
      </c>
      <c r="G31" s="321"/>
    </row>
    <row r="32" spans="1:7" ht="19.5" customHeight="1">
      <c r="A32" s="226"/>
      <c r="B32" s="239" t="s">
        <v>268</v>
      </c>
      <c r="C32" s="240">
        <v>26.8</v>
      </c>
      <c r="D32" s="240">
        <v>26.8</v>
      </c>
      <c r="E32" s="333">
        <f t="shared" si="0"/>
        <v>100</v>
      </c>
      <c r="G32" s="321"/>
    </row>
    <row r="33" spans="1:7" ht="19.5" customHeight="1">
      <c r="A33" s="226"/>
      <c r="B33" s="242" t="s">
        <v>269</v>
      </c>
      <c r="C33" s="240">
        <v>25.7</v>
      </c>
      <c r="D33" s="240">
        <v>26</v>
      </c>
      <c r="E33" s="333">
        <f t="shared" si="0"/>
        <v>101.16731517509727</v>
      </c>
      <c r="G33" s="321"/>
    </row>
    <row r="34" spans="1:7" ht="19.5" customHeight="1">
      <c r="A34" s="226"/>
      <c r="B34" s="242"/>
      <c r="C34" s="243"/>
      <c r="D34" s="243"/>
      <c r="E34" s="331"/>
      <c r="G34" s="321"/>
    </row>
    <row r="35" spans="1:7" ht="39.75" customHeight="1">
      <c r="A35" s="396" t="s">
        <v>338</v>
      </c>
      <c r="B35" s="396"/>
      <c r="C35" s="396"/>
      <c r="D35" s="396"/>
      <c r="E35" s="396"/>
      <c r="G35" s="321"/>
    </row>
    <row r="36" spans="1:7" ht="19.5" customHeight="1" thickBot="1">
      <c r="A36" s="226"/>
      <c r="B36" s="4"/>
      <c r="C36" s="4"/>
      <c r="D36" s="4"/>
      <c r="E36" s="329"/>
      <c r="G36" s="321"/>
    </row>
    <row r="37" spans="1:7" ht="79.5" customHeight="1">
      <c r="A37" s="227"/>
      <c r="B37" s="228"/>
      <c r="C37" s="229" t="s">
        <v>339</v>
      </c>
      <c r="D37" s="229" t="s">
        <v>340</v>
      </c>
      <c r="E37" s="330" t="s">
        <v>341</v>
      </c>
      <c r="G37" s="321"/>
    </row>
    <row r="38" spans="1:7" ht="19.5" customHeight="1">
      <c r="A38" s="244"/>
      <c r="B38" s="238" t="s">
        <v>271</v>
      </c>
      <c r="C38" s="243"/>
      <c r="D38" s="243"/>
      <c r="E38" s="331"/>
      <c r="G38" s="321"/>
    </row>
    <row r="39" spans="1:7" ht="19.5" customHeight="1">
      <c r="A39" s="244"/>
      <c r="B39" s="239" t="s">
        <v>267</v>
      </c>
      <c r="C39" s="240">
        <v>79.5</v>
      </c>
      <c r="D39" s="240">
        <v>81.5</v>
      </c>
      <c r="E39" s="331">
        <f>D39/C39*100</f>
        <v>102.51572327044025</v>
      </c>
      <c r="G39" s="321"/>
    </row>
    <row r="40" spans="1:7" ht="19.5" customHeight="1">
      <c r="A40" s="244"/>
      <c r="B40" s="239" t="s">
        <v>268</v>
      </c>
      <c r="C40" s="240">
        <v>73.2</v>
      </c>
      <c r="D40" s="240">
        <v>73.4</v>
      </c>
      <c r="E40" s="331">
        <f>D40/C40*100</f>
        <v>100.27322404371586</v>
      </c>
      <c r="G40" s="321"/>
    </row>
    <row r="41" spans="2:7" ht="19.5" customHeight="1">
      <c r="B41" s="242" t="s">
        <v>269</v>
      </c>
      <c r="C41" s="240">
        <v>581.9</v>
      </c>
      <c r="D41" s="240">
        <v>598.4</v>
      </c>
      <c r="E41" s="331">
        <f>D41/C41*100</f>
        <v>102.83553875236295</v>
      </c>
      <c r="G41" s="321"/>
    </row>
    <row r="42" spans="2:7" ht="19.5" customHeight="1">
      <c r="B42" s="238" t="s">
        <v>256</v>
      </c>
      <c r="C42" s="240"/>
      <c r="D42" s="240"/>
      <c r="E42" s="331"/>
      <c r="G42" s="321"/>
    </row>
    <row r="43" spans="2:7" ht="19.5" customHeight="1">
      <c r="B43" s="239" t="s">
        <v>267</v>
      </c>
      <c r="C43" s="240">
        <v>66.3</v>
      </c>
      <c r="D43" s="240">
        <v>39.2</v>
      </c>
      <c r="E43" s="331">
        <f>D43/C43*100</f>
        <v>59.12518853695325</v>
      </c>
      <c r="G43" s="321"/>
    </row>
    <row r="44" spans="2:7" ht="19.5" customHeight="1">
      <c r="B44" s="239" t="s">
        <v>268</v>
      </c>
      <c r="C44" s="240">
        <v>23.8</v>
      </c>
      <c r="D44" s="240">
        <v>23.4</v>
      </c>
      <c r="E44" s="331">
        <f>D44/C44*100</f>
        <v>98.31932773109243</v>
      </c>
      <c r="G44" s="321"/>
    </row>
    <row r="45" spans="2:7" ht="19.5" customHeight="1">
      <c r="B45" s="242" t="s">
        <v>269</v>
      </c>
      <c r="C45" s="240">
        <v>158.1</v>
      </c>
      <c r="D45" s="240">
        <v>91.8</v>
      </c>
      <c r="E45" s="331">
        <f>D45/C45*100</f>
        <v>58.06451612903226</v>
      </c>
      <c r="G45" s="321"/>
    </row>
    <row r="46" spans="2:7" ht="19.5" customHeight="1">
      <c r="B46" s="238" t="s">
        <v>78</v>
      </c>
      <c r="C46" s="240"/>
      <c r="D46" s="240"/>
      <c r="E46" s="331"/>
      <c r="G46" s="321"/>
    </row>
    <row r="47" spans="2:7" ht="19.5" customHeight="1">
      <c r="B47" s="239" t="s">
        <v>267</v>
      </c>
      <c r="C47" s="240">
        <v>7768.9</v>
      </c>
      <c r="D47" s="240">
        <v>7427.6</v>
      </c>
      <c r="E47" s="331">
        <f>D47/C47*100</f>
        <v>95.60684266755912</v>
      </c>
      <c r="G47" s="321"/>
    </row>
    <row r="48" spans="2:7" ht="19.5" customHeight="1">
      <c r="B48" s="239" t="s">
        <v>268</v>
      </c>
      <c r="C48" s="240">
        <v>36.4</v>
      </c>
      <c r="D48" s="240">
        <v>36.8</v>
      </c>
      <c r="E48" s="331">
        <f>D48/C48*100</f>
        <v>101.0989010989011</v>
      </c>
      <c r="G48" s="321"/>
    </row>
    <row r="49" spans="2:7" ht="19.5" customHeight="1">
      <c r="B49" s="242" t="s">
        <v>269</v>
      </c>
      <c r="C49" s="240">
        <v>28289.8</v>
      </c>
      <c r="D49" s="240">
        <v>27303.3</v>
      </c>
      <c r="E49" s="331">
        <f>D49/C49*100</f>
        <v>96.51287743285566</v>
      </c>
      <c r="G49" s="321"/>
    </row>
    <row r="50" spans="2:7" ht="19.5" customHeight="1">
      <c r="B50" s="238" t="s">
        <v>272</v>
      </c>
      <c r="C50" s="240"/>
      <c r="D50" s="240"/>
      <c r="E50" s="331"/>
      <c r="G50" s="321"/>
    </row>
    <row r="51" spans="2:7" ht="19.5" customHeight="1">
      <c r="B51" s="239" t="s">
        <v>267</v>
      </c>
      <c r="C51" s="240">
        <v>16.4</v>
      </c>
      <c r="D51" s="240">
        <v>29.3</v>
      </c>
      <c r="E51" s="331">
        <f>D51/C51*100</f>
        <v>178.65853658536588</v>
      </c>
      <c r="G51" s="321"/>
    </row>
    <row r="52" spans="2:7" ht="19.5" customHeight="1">
      <c r="B52" s="239" t="s">
        <v>268</v>
      </c>
      <c r="C52" s="240">
        <v>9.5</v>
      </c>
      <c r="D52" s="240">
        <v>11.8</v>
      </c>
      <c r="E52" s="331">
        <f>D52/C52*100</f>
        <v>124.21052631578948</v>
      </c>
      <c r="G52" s="321"/>
    </row>
    <row r="53" spans="2:7" ht="19.5" customHeight="1">
      <c r="B53" s="242" t="s">
        <v>269</v>
      </c>
      <c r="C53" s="240">
        <v>15.5</v>
      </c>
      <c r="D53" s="240">
        <v>34.7</v>
      </c>
      <c r="E53" s="331">
        <f>D53/C53*100</f>
        <v>223.8709677419355</v>
      </c>
      <c r="G53" s="321"/>
    </row>
    <row r="54" spans="2:7" ht="19.5" customHeight="1">
      <c r="B54" s="238" t="s">
        <v>79</v>
      </c>
      <c r="C54" s="240"/>
      <c r="D54" s="240"/>
      <c r="E54" s="331"/>
      <c r="G54" s="321"/>
    </row>
    <row r="55" spans="2:7" ht="19.5" customHeight="1">
      <c r="B55" s="239" t="s">
        <v>267</v>
      </c>
      <c r="C55" s="240">
        <v>5413.1</v>
      </c>
      <c r="D55" s="240">
        <v>6048</v>
      </c>
      <c r="E55" s="331">
        <f>D55/C55*100</f>
        <v>111.728953834217</v>
      </c>
      <c r="G55" s="321"/>
    </row>
    <row r="56" spans="2:7" ht="19.5" customHeight="1">
      <c r="B56" s="239" t="s">
        <v>268</v>
      </c>
      <c r="C56" s="240">
        <v>198</v>
      </c>
      <c r="D56" s="240">
        <v>200.5</v>
      </c>
      <c r="E56" s="331">
        <f>D56/C56*100</f>
        <v>101.26262626262626</v>
      </c>
      <c r="G56" s="321"/>
    </row>
    <row r="57" spans="2:7" ht="19.5" customHeight="1">
      <c r="B57" s="242" t="s">
        <v>269</v>
      </c>
      <c r="C57" s="240">
        <v>107204</v>
      </c>
      <c r="D57" s="240">
        <v>121244.8</v>
      </c>
      <c r="E57" s="331">
        <f>D57/C57*100</f>
        <v>113.09727248983248</v>
      </c>
      <c r="G57" s="321"/>
    </row>
    <row r="58" spans="2:7" ht="19.5" customHeight="1">
      <c r="B58" s="238" t="s">
        <v>80</v>
      </c>
      <c r="C58" s="240"/>
      <c r="D58" s="240"/>
      <c r="E58" s="331"/>
      <c r="G58" s="321"/>
    </row>
    <row r="59" spans="2:7" ht="19.5" customHeight="1">
      <c r="B59" s="239" t="s">
        <v>267</v>
      </c>
      <c r="C59" s="240">
        <v>805.5</v>
      </c>
      <c r="D59" s="240">
        <v>1126</v>
      </c>
      <c r="E59" s="331">
        <f>D59/C59*100</f>
        <v>139.78895096213532</v>
      </c>
      <c r="G59" s="321"/>
    </row>
    <row r="60" spans="2:7" ht="19.5" customHeight="1">
      <c r="B60" s="239" t="s">
        <v>268</v>
      </c>
      <c r="C60" s="240">
        <v>19.6</v>
      </c>
      <c r="D60" s="240">
        <v>19.9</v>
      </c>
      <c r="E60" s="331">
        <f>D60/C60*100</f>
        <v>101.53061224489794</v>
      </c>
      <c r="G60" s="321"/>
    </row>
    <row r="61" spans="2:7" ht="19.5" customHeight="1">
      <c r="B61" s="242" t="s">
        <v>269</v>
      </c>
      <c r="C61" s="240">
        <v>1576.8</v>
      </c>
      <c r="D61" s="240">
        <v>2236.6</v>
      </c>
      <c r="E61" s="331">
        <f>D61/C61*100</f>
        <v>141.84424150177574</v>
      </c>
      <c r="G61" s="321"/>
    </row>
    <row r="62" ht="19.5" customHeight="1">
      <c r="B62" s="245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89" ht="16.5" customHeight="1"/>
  </sheetData>
  <sheetProtection/>
  <mergeCells count="2">
    <mergeCell ref="A1:E1"/>
    <mergeCell ref="A35:E35"/>
  </mergeCells>
  <printOptions horizontalCentered="1"/>
  <pageMargins left="0.52" right="0.39" top="0.4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1.00390625" style="30" customWidth="1"/>
    <col min="2" max="2" width="11.57421875" style="30" customWidth="1"/>
    <col min="3" max="3" width="12.140625" style="30" customWidth="1"/>
    <col min="4" max="5" width="13.421875" style="30" bestFit="1" customWidth="1"/>
    <col min="6" max="6" width="10.8515625" style="30" customWidth="1"/>
    <col min="7" max="16384" width="9.140625" style="30" customWidth="1"/>
  </cols>
  <sheetData>
    <row r="1" spans="1:5" ht="24.75" customHeight="1">
      <c r="A1" s="397" t="s">
        <v>379</v>
      </c>
      <c r="B1" s="397"/>
      <c r="C1" s="397"/>
      <c r="D1" s="397"/>
      <c r="E1" s="397"/>
    </row>
    <row r="2" spans="1:5" ht="12" customHeight="1" thickBot="1">
      <c r="A2" s="174"/>
      <c r="B2" s="174"/>
      <c r="C2" s="174"/>
      <c r="D2" s="174"/>
      <c r="E2" s="175" t="s">
        <v>38</v>
      </c>
    </row>
    <row r="3" spans="1:8" ht="18" customHeight="1">
      <c r="A3" s="176"/>
      <c r="B3" s="189" t="s">
        <v>285</v>
      </c>
      <c r="C3" s="189" t="s">
        <v>287</v>
      </c>
      <c r="D3" s="189" t="s">
        <v>287</v>
      </c>
      <c r="E3" s="188" t="s">
        <v>274</v>
      </c>
      <c r="G3" s="177"/>
      <c r="H3" s="177"/>
    </row>
    <row r="4" spans="1:8" ht="18" customHeight="1">
      <c r="A4" s="181"/>
      <c r="B4" s="188" t="s">
        <v>342</v>
      </c>
      <c r="C4" s="188" t="s">
        <v>342</v>
      </c>
      <c r="D4" s="188" t="s">
        <v>342</v>
      </c>
      <c r="E4" s="188" t="s">
        <v>342</v>
      </c>
      <c r="G4" s="177"/>
      <c r="H4" s="177"/>
    </row>
    <row r="5" spans="1:8" ht="18" customHeight="1">
      <c r="A5" s="181"/>
      <c r="B5" s="188" t="s">
        <v>255</v>
      </c>
      <c r="C5" s="188" t="s">
        <v>255</v>
      </c>
      <c r="D5" s="188" t="s">
        <v>255</v>
      </c>
      <c r="E5" s="188" t="s">
        <v>255</v>
      </c>
      <c r="G5" s="177"/>
      <c r="H5" s="177"/>
    </row>
    <row r="6" spans="1:8" ht="18" customHeight="1">
      <c r="A6" s="181"/>
      <c r="B6" s="188" t="s">
        <v>200</v>
      </c>
      <c r="C6" s="188" t="s">
        <v>261</v>
      </c>
      <c r="D6" s="188" t="s">
        <v>200</v>
      </c>
      <c r="E6" s="188" t="s">
        <v>200</v>
      </c>
      <c r="G6" s="177"/>
      <c r="H6" s="177"/>
    </row>
    <row r="7" spans="1:8" ht="18" customHeight="1">
      <c r="A7" s="181"/>
      <c r="B7" s="187" t="s">
        <v>286</v>
      </c>
      <c r="C7" s="187" t="s">
        <v>342</v>
      </c>
      <c r="D7" s="187" t="s">
        <v>286</v>
      </c>
      <c r="E7" s="187" t="s">
        <v>286</v>
      </c>
      <c r="G7" s="177"/>
      <c r="H7" s="177"/>
    </row>
    <row r="8" spans="1:6" s="3" customFormat="1" ht="18" customHeight="1">
      <c r="A8" s="9" t="s">
        <v>82</v>
      </c>
      <c r="B8" s="10">
        <v>96.78</v>
      </c>
      <c r="C8" s="10">
        <v>102.38</v>
      </c>
      <c r="D8" s="10">
        <v>102.85</v>
      </c>
      <c r="E8" s="10">
        <v>103.15</v>
      </c>
      <c r="F8" s="11"/>
    </row>
    <row r="9" spans="1:6" s="3" customFormat="1" ht="18" customHeight="1">
      <c r="A9" s="178" t="s">
        <v>23</v>
      </c>
      <c r="B9" s="10"/>
      <c r="C9" s="10"/>
      <c r="D9" s="10"/>
      <c r="E9" s="10"/>
      <c r="F9" s="11"/>
    </row>
    <row r="10" spans="1:6" s="3" customFormat="1" ht="18" customHeight="1">
      <c r="A10" s="7" t="s">
        <v>39</v>
      </c>
      <c r="B10" s="10">
        <v>98.08</v>
      </c>
      <c r="C10" s="10">
        <v>98.87</v>
      </c>
      <c r="D10" s="10">
        <v>97.51</v>
      </c>
      <c r="E10" s="10">
        <v>101.14</v>
      </c>
      <c r="F10" s="11"/>
    </row>
    <row r="11" spans="1:6" s="3" customFormat="1" ht="18" customHeight="1">
      <c r="A11" s="12" t="s">
        <v>40</v>
      </c>
      <c r="B11" s="13">
        <v>93.91</v>
      </c>
      <c r="C11" s="13">
        <v>96.64</v>
      </c>
      <c r="D11" s="13">
        <v>94.19</v>
      </c>
      <c r="E11" s="13">
        <v>86.05</v>
      </c>
      <c r="F11" s="14"/>
    </row>
    <row r="12" spans="1:6" s="3" customFormat="1" ht="18" customHeight="1">
      <c r="A12" s="12" t="s">
        <v>41</v>
      </c>
      <c r="B12" s="13">
        <v>103.01</v>
      </c>
      <c r="C12" s="13">
        <v>101.27</v>
      </c>
      <c r="D12" s="13">
        <v>101.17</v>
      </c>
      <c r="E12" s="13">
        <v>119.28</v>
      </c>
      <c r="F12" s="14"/>
    </row>
    <row r="13" spans="1:6" s="3" customFormat="1" ht="18" customHeight="1">
      <c r="A13" s="7" t="s">
        <v>42</v>
      </c>
      <c r="B13" s="10">
        <v>95.85</v>
      </c>
      <c r="C13" s="10">
        <v>102.19</v>
      </c>
      <c r="D13" s="10">
        <v>102.48</v>
      </c>
      <c r="E13" s="10">
        <v>102.82</v>
      </c>
      <c r="F13" s="11"/>
    </row>
    <row r="14" spans="1:6" s="3" customFormat="1" ht="18" customHeight="1">
      <c r="A14" s="12" t="s">
        <v>43</v>
      </c>
      <c r="B14" s="13">
        <v>93.58</v>
      </c>
      <c r="C14" s="13">
        <v>105.59</v>
      </c>
      <c r="D14" s="13">
        <v>98.02</v>
      </c>
      <c r="E14" s="13">
        <v>98.5</v>
      </c>
      <c r="F14" s="14"/>
    </row>
    <row r="15" spans="1:6" s="3" customFormat="1" ht="18" customHeight="1">
      <c r="A15" s="12" t="s">
        <v>44</v>
      </c>
      <c r="B15" s="13">
        <v>102.88</v>
      </c>
      <c r="C15" s="13">
        <v>104.14</v>
      </c>
      <c r="D15" s="13">
        <v>103.53</v>
      </c>
      <c r="E15" s="13">
        <v>96.79</v>
      </c>
      <c r="F15" s="14"/>
    </row>
    <row r="16" spans="1:6" s="3" customFormat="1" ht="18" customHeight="1">
      <c r="A16" s="12" t="s">
        <v>145</v>
      </c>
      <c r="B16" s="13">
        <v>109.5</v>
      </c>
      <c r="C16" s="13">
        <v>103.77</v>
      </c>
      <c r="D16" s="13">
        <v>115.53</v>
      </c>
      <c r="E16" s="13">
        <v>115.31</v>
      </c>
      <c r="F16" s="14"/>
    </row>
    <row r="17" spans="1:6" s="3" customFormat="1" ht="18" customHeight="1">
      <c r="A17" s="12" t="s">
        <v>45</v>
      </c>
      <c r="B17" s="13">
        <v>96.42</v>
      </c>
      <c r="C17" s="13">
        <v>112.19</v>
      </c>
      <c r="D17" s="13">
        <v>112.26</v>
      </c>
      <c r="E17" s="13">
        <v>109.31</v>
      </c>
      <c r="F17" s="14"/>
    </row>
    <row r="18" spans="1:6" s="3" customFormat="1" ht="18" customHeight="1">
      <c r="A18" s="12" t="s">
        <v>146</v>
      </c>
      <c r="B18" s="13">
        <v>18.05</v>
      </c>
      <c r="C18" s="13">
        <v>227.62</v>
      </c>
      <c r="D18" s="13">
        <v>66.22</v>
      </c>
      <c r="E18" s="13">
        <v>49.15</v>
      </c>
      <c r="F18" s="14"/>
    </row>
    <row r="19" spans="1:6" s="3" customFormat="1" ht="39.75" customHeight="1">
      <c r="A19" s="15" t="s">
        <v>46</v>
      </c>
      <c r="B19" s="13">
        <v>99.94</v>
      </c>
      <c r="C19" s="13">
        <v>103.72</v>
      </c>
      <c r="D19" s="13">
        <v>111.77</v>
      </c>
      <c r="E19" s="13">
        <v>111.3</v>
      </c>
      <c r="F19" s="14"/>
    </row>
    <row r="20" spans="1:6" s="3" customFormat="1" ht="18" customHeight="1">
      <c r="A20" s="12" t="s">
        <v>47</v>
      </c>
      <c r="B20" s="13">
        <v>130.65</v>
      </c>
      <c r="C20" s="13">
        <v>100.49</v>
      </c>
      <c r="D20" s="13">
        <v>133.86</v>
      </c>
      <c r="E20" s="13">
        <v>130.11</v>
      </c>
      <c r="F20" s="14"/>
    </row>
    <row r="21" spans="1:6" s="3" customFormat="1" ht="18" customHeight="1">
      <c r="A21" s="12" t="s">
        <v>147</v>
      </c>
      <c r="B21" s="13">
        <v>123.03</v>
      </c>
      <c r="C21" s="13">
        <v>103.94</v>
      </c>
      <c r="D21" s="13">
        <v>118.29</v>
      </c>
      <c r="E21" s="13">
        <v>115.45</v>
      </c>
      <c r="F21" s="14"/>
    </row>
    <row r="22" spans="1:6" s="3" customFormat="1" ht="18" customHeight="1">
      <c r="A22" s="12" t="s">
        <v>148</v>
      </c>
      <c r="B22" s="13">
        <v>98.3</v>
      </c>
      <c r="C22" s="13">
        <v>112.72</v>
      </c>
      <c r="D22" s="13">
        <v>98.22</v>
      </c>
      <c r="E22" s="13">
        <v>105.58</v>
      </c>
      <c r="F22" s="14"/>
    </row>
    <row r="23" spans="1:6" s="3" customFormat="1" ht="18" customHeight="1">
      <c r="A23" s="12" t="s">
        <v>48</v>
      </c>
      <c r="B23" s="13">
        <v>105.54</v>
      </c>
      <c r="C23" s="13">
        <v>101.73</v>
      </c>
      <c r="D23" s="13">
        <v>109.08</v>
      </c>
      <c r="E23" s="13">
        <v>113.42</v>
      </c>
      <c r="F23" s="14"/>
    </row>
    <row r="24" spans="1:6" s="3" customFormat="1" ht="18" customHeight="1">
      <c r="A24" s="12" t="s">
        <v>149</v>
      </c>
      <c r="B24" s="13">
        <v>128.31</v>
      </c>
      <c r="C24" s="13">
        <v>96.66</v>
      </c>
      <c r="D24" s="13">
        <v>137.64</v>
      </c>
      <c r="E24" s="13">
        <v>121.93</v>
      </c>
      <c r="F24" s="14"/>
    </row>
    <row r="25" spans="1:6" s="3" customFormat="1" ht="18" customHeight="1">
      <c r="A25" s="12" t="s">
        <v>49</v>
      </c>
      <c r="B25" s="13">
        <v>97.43</v>
      </c>
      <c r="C25" s="13">
        <v>104.74</v>
      </c>
      <c r="D25" s="13">
        <v>104.07</v>
      </c>
      <c r="E25" s="13">
        <v>101.23</v>
      </c>
      <c r="F25" s="14"/>
    </row>
    <row r="26" spans="1:6" s="3" customFormat="1" ht="18" customHeight="1">
      <c r="A26" s="12" t="s">
        <v>150</v>
      </c>
      <c r="B26" s="13">
        <v>72.82</v>
      </c>
      <c r="C26" s="13">
        <v>99.74</v>
      </c>
      <c r="D26" s="13">
        <v>78.49</v>
      </c>
      <c r="E26" s="13">
        <v>77.49</v>
      </c>
      <c r="F26" s="14"/>
    </row>
    <row r="27" spans="1:6" s="3" customFormat="1" ht="30" customHeight="1">
      <c r="A27" s="15" t="s">
        <v>50</v>
      </c>
      <c r="B27" s="13">
        <v>91.87</v>
      </c>
      <c r="C27" s="13">
        <v>114.09</v>
      </c>
      <c r="D27" s="13">
        <v>99.4</v>
      </c>
      <c r="E27" s="13">
        <v>106.32</v>
      </c>
      <c r="F27" s="14"/>
    </row>
    <row r="28" spans="1:6" s="3" customFormat="1" ht="30" customHeight="1">
      <c r="A28" s="15" t="s">
        <v>151</v>
      </c>
      <c r="B28" s="13">
        <v>75.32</v>
      </c>
      <c r="C28" s="13">
        <v>112.99</v>
      </c>
      <c r="D28" s="13">
        <v>81.63</v>
      </c>
      <c r="E28" s="13">
        <v>77.48</v>
      </c>
      <c r="F28" s="14"/>
    </row>
    <row r="29" spans="1:6" s="3" customFormat="1" ht="18" customHeight="1">
      <c r="A29" s="15" t="s">
        <v>152</v>
      </c>
      <c r="B29" s="13">
        <v>64.11</v>
      </c>
      <c r="C29" s="13">
        <v>80.92</v>
      </c>
      <c r="D29" s="13">
        <v>68.15</v>
      </c>
      <c r="E29" s="13">
        <v>69.49</v>
      </c>
      <c r="F29" s="14"/>
    </row>
    <row r="30" spans="1:6" s="3" customFormat="1" ht="18" customHeight="1">
      <c r="A30" s="15" t="s">
        <v>153</v>
      </c>
      <c r="B30" s="13">
        <v>32.18</v>
      </c>
      <c r="C30" s="13">
        <v>142.97</v>
      </c>
      <c r="D30" s="13">
        <v>42.41</v>
      </c>
      <c r="E30" s="13">
        <v>79.84</v>
      </c>
      <c r="F30" s="14"/>
    </row>
    <row r="31" spans="1:6" s="3" customFormat="1" ht="18" customHeight="1">
      <c r="A31" s="15" t="s">
        <v>154</v>
      </c>
      <c r="B31" s="13">
        <v>98.15</v>
      </c>
      <c r="C31" s="13">
        <v>109.38</v>
      </c>
      <c r="D31" s="13">
        <v>96.68</v>
      </c>
      <c r="E31" s="13">
        <v>107.2</v>
      </c>
      <c r="F31" s="14"/>
    </row>
    <row r="32" spans="1:6" s="3" customFormat="1" ht="18" customHeight="1">
      <c r="A32" s="15" t="s">
        <v>155</v>
      </c>
      <c r="B32" s="13">
        <v>79.49</v>
      </c>
      <c r="C32" s="13">
        <v>94.22</v>
      </c>
      <c r="D32" s="13">
        <v>89.97</v>
      </c>
      <c r="E32" s="13">
        <v>91.58</v>
      </c>
      <c r="F32" s="14"/>
    </row>
    <row r="33" spans="1:6" s="3" customFormat="1" ht="18" customHeight="1">
      <c r="A33" s="12" t="s">
        <v>51</v>
      </c>
      <c r="B33" s="13">
        <v>94.97</v>
      </c>
      <c r="C33" s="13">
        <v>84.62</v>
      </c>
      <c r="D33" s="13">
        <v>102.42</v>
      </c>
      <c r="E33" s="13">
        <v>104.1</v>
      </c>
      <c r="F33" s="14"/>
    </row>
    <row r="34" spans="1:6" s="3" customFormat="1" ht="18" customHeight="1">
      <c r="A34" s="12" t="s">
        <v>156</v>
      </c>
      <c r="B34" s="13">
        <v>34.53</v>
      </c>
      <c r="C34" s="13">
        <v>101.97</v>
      </c>
      <c r="D34" s="13">
        <v>38.42</v>
      </c>
      <c r="E34" s="13">
        <v>40.22</v>
      </c>
      <c r="F34" s="14"/>
    </row>
    <row r="35" spans="1:6" s="3" customFormat="1" ht="18" customHeight="1">
      <c r="A35" s="12" t="s">
        <v>157</v>
      </c>
      <c r="B35" s="13">
        <v>94.15</v>
      </c>
      <c r="C35" s="13">
        <v>101.85</v>
      </c>
      <c r="D35" s="13">
        <v>75.22</v>
      </c>
      <c r="E35" s="13">
        <v>93.23</v>
      </c>
      <c r="F35" s="14"/>
    </row>
    <row r="36" spans="1:6" s="3" customFormat="1" ht="30" customHeight="1">
      <c r="A36" s="16" t="s">
        <v>52</v>
      </c>
      <c r="B36" s="10">
        <v>122.31</v>
      </c>
      <c r="C36" s="10">
        <v>108.19</v>
      </c>
      <c r="D36" s="10">
        <v>114.56</v>
      </c>
      <c r="E36" s="10">
        <v>113.18</v>
      </c>
      <c r="F36" s="11"/>
    </row>
    <row r="37" spans="1:6" s="3" customFormat="1" ht="30" customHeight="1">
      <c r="A37" s="15" t="s">
        <v>53</v>
      </c>
      <c r="B37" s="13">
        <v>122.31</v>
      </c>
      <c r="C37" s="13">
        <v>108.19</v>
      </c>
      <c r="D37" s="13">
        <v>114.56</v>
      </c>
      <c r="E37" s="13">
        <v>113.18</v>
      </c>
      <c r="F37" s="14"/>
    </row>
    <row r="38" spans="1:6" s="3" customFormat="1" ht="18" customHeight="1">
      <c r="A38" s="7" t="s">
        <v>54</v>
      </c>
      <c r="B38" s="10">
        <v>101.06</v>
      </c>
      <c r="C38" s="10">
        <v>103.96</v>
      </c>
      <c r="D38" s="10">
        <v>103.48</v>
      </c>
      <c r="E38" s="10">
        <v>104.41</v>
      </c>
      <c r="F38" s="11"/>
    </row>
    <row r="39" spans="1:6" s="3" customFormat="1" ht="18" customHeight="1">
      <c r="A39" s="12" t="s">
        <v>55</v>
      </c>
      <c r="B39" s="13">
        <v>105.2</v>
      </c>
      <c r="C39" s="13">
        <v>104.67</v>
      </c>
      <c r="D39" s="13">
        <v>104</v>
      </c>
      <c r="E39" s="13">
        <v>106.42</v>
      </c>
      <c r="F39" s="13"/>
    </row>
    <row r="40" spans="1:6" s="3" customFormat="1" ht="30" customHeight="1">
      <c r="A40" s="15" t="s">
        <v>56</v>
      </c>
      <c r="B40" s="13">
        <v>96.72</v>
      </c>
      <c r="C40" s="13">
        <v>103.14</v>
      </c>
      <c r="D40" s="13">
        <v>102.89</v>
      </c>
      <c r="E40" s="13">
        <v>102.28</v>
      </c>
      <c r="F40" s="13"/>
    </row>
    <row r="41" spans="2:5" ht="12.75">
      <c r="B41" s="13"/>
      <c r="C41" s="13"/>
      <c r="D41" s="13"/>
      <c r="E41" s="13"/>
    </row>
  </sheetData>
  <sheetProtection/>
  <mergeCells count="1">
    <mergeCell ref="A1:E1"/>
  </mergeCells>
  <printOptions horizontalCentered="1"/>
  <pageMargins left="0.1968503937007874" right="0.15748031496062992" top="0.2755905511811024" bottom="0.275590551181102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37.28125" style="179" customWidth="1"/>
    <col min="2" max="2" width="10.57421875" style="185" bestFit="1" customWidth="1"/>
    <col min="3" max="4" width="10.28125" style="185" bestFit="1" customWidth="1"/>
    <col min="5" max="5" width="11.28125" style="185" bestFit="1" customWidth="1"/>
    <col min="6" max="7" width="9.7109375" style="185" bestFit="1" customWidth="1"/>
    <col min="8" max="8" width="13.57421875" style="185" bestFit="1" customWidth="1"/>
    <col min="9" max="16384" width="9.140625" style="179" customWidth="1"/>
  </cols>
  <sheetData>
    <row r="1" spans="1:8" ht="39" customHeight="1">
      <c r="A1" s="397" t="s">
        <v>380</v>
      </c>
      <c r="B1" s="397"/>
      <c r="C1" s="397"/>
      <c r="D1" s="397"/>
      <c r="E1" s="397"/>
      <c r="F1" s="397"/>
      <c r="G1" s="397"/>
      <c r="H1" s="397"/>
    </row>
    <row r="2" spans="1:8" ht="21" customHeight="1" thickBot="1">
      <c r="A2" s="180"/>
      <c r="B2" s="180"/>
      <c r="C2" s="180"/>
      <c r="D2" s="180"/>
      <c r="E2" s="180"/>
      <c r="F2" s="180"/>
      <c r="G2" s="180"/>
      <c r="H2" s="180"/>
    </row>
    <row r="3" spans="1:8" s="190" customFormat="1" ht="21.75" customHeight="1">
      <c r="A3" s="400"/>
      <c r="B3" s="401" t="s">
        <v>57</v>
      </c>
      <c r="C3" s="188" t="s">
        <v>3</v>
      </c>
      <c r="D3" s="188" t="s">
        <v>205</v>
      </c>
      <c r="E3" s="188" t="s">
        <v>206</v>
      </c>
      <c r="F3" s="404" t="s">
        <v>343</v>
      </c>
      <c r="G3" s="404"/>
      <c r="H3" s="188" t="s">
        <v>275</v>
      </c>
    </row>
    <row r="4" spans="1:8" s="190" customFormat="1" ht="21.75" customHeight="1">
      <c r="A4" s="400"/>
      <c r="B4" s="402"/>
      <c r="C4" s="188" t="s">
        <v>261</v>
      </c>
      <c r="D4" s="188" t="s">
        <v>273</v>
      </c>
      <c r="E4" s="188" t="s">
        <v>274</v>
      </c>
      <c r="F4" s="405" t="s">
        <v>208</v>
      </c>
      <c r="G4" s="405"/>
      <c r="H4" s="188" t="s">
        <v>344</v>
      </c>
    </row>
    <row r="5" spans="1:8" s="190" customFormat="1" ht="21.75" customHeight="1">
      <c r="A5" s="400"/>
      <c r="B5" s="402"/>
      <c r="C5" s="188" t="s">
        <v>207</v>
      </c>
      <c r="D5" s="188" t="s">
        <v>207</v>
      </c>
      <c r="E5" s="188" t="s">
        <v>207</v>
      </c>
      <c r="F5" s="191" t="s">
        <v>261</v>
      </c>
      <c r="G5" s="191" t="s">
        <v>200</v>
      </c>
      <c r="H5" s="188" t="s">
        <v>209</v>
      </c>
    </row>
    <row r="6" spans="1:8" s="190" customFormat="1" ht="21.75" customHeight="1">
      <c r="A6" s="400"/>
      <c r="B6" s="403"/>
      <c r="C6" s="187">
        <v>2020</v>
      </c>
      <c r="D6" s="187">
        <v>2020</v>
      </c>
      <c r="E6" s="187">
        <v>2020</v>
      </c>
      <c r="F6" s="187" t="s">
        <v>342</v>
      </c>
      <c r="G6" s="187" t="s">
        <v>286</v>
      </c>
      <c r="H6" s="187" t="s">
        <v>345</v>
      </c>
    </row>
    <row r="7" spans="1:8" ht="19.5" customHeight="1">
      <c r="A7" s="5" t="s">
        <v>346</v>
      </c>
      <c r="B7" s="4" t="s">
        <v>0</v>
      </c>
      <c r="C7" s="348">
        <v>6662</v>
      </c>
      <c r="D7" s="348">
        <v>6438</v>
      </c>
      <c r="E7" s="348">
        <v>22117</v>
      </c>
      <c r="F7" s="346">
        <v>96.64</v>
      </c>
      <c r="G7" s="346">
        <v>94.19</v>
      </c>
      <c r="H7" s="347">
        <v>90.97</v>
      </c>
    </row>
    <row r="8" spans="1:8" ht="19.5" customHeight="1">
      <c r="A8" s="5" t="s">
        <v>14</v>
      </c>
      <c r="B8" s="4" t="s">
        <v>36</v>
      </c>
      <c r="C8" s="348">
        <v>92928</v>
      </c>
      <c r="D8" s="348">
        <v>90717</v>
      </c>
      <c r="E8" s="348">
        <v>458687</v>
      </c>
      <c r="F8" s="346">
        <v>97.62</v>
      </c>
      <c r="G8" s="346">
        <v>124.16</v>
      </c>
      <c r="H8" s="347">
        <v>136.59</v>
      </c>
    </row>
    <row r="9" spans="1:8" ht="19.5" customHeight="1">
      <c r="A9" s="5" t="s">
        <v>15</v>
      </c>
      <c r="B9" s="4" t="s">
        <v>0</v>
      </c>
      <c r="C9" s="348">
        <v>912</v>
      </c>
      <c r="D9" s="348">
        <v>1156</v>
      </c>
      <c r="E9" s="348">
        <v>5364</v>
      </c>
      <c r="F9" s="346">
        <v>126.75</v>
      </c>
      <c r="G9" s="346">
        <v>95.46</v>
      </c>
      <c r="H9" s="347">
        <v>95.72</v>
      </c>
    </row>
    <row r="10" spans="1:8" ht="19.5" customHeight="1">
      <c r="A10" s="5" t="s">
        <v>22</v>
      </c>
      <c r="B10" s="4" t="s">
        <v>0</v>
      </c>
      <c r="C10" s="348">
        <v>51</v>
      </c>
      <c r="D10" s="348">
        <v>101</v>
      </c>
      <c r="E10" s="348">
        <v>486</v>
      </c>
      <c r="F10" s="346">
        <v>198.04</v>
      </c>
      <c r="G10" s="346">
        <v>52.06</v>
      </c>
      <c r="H10" s="347">
        <v>65.41</v>
      </c>
    </row>
    <row r="11" spans="1:8" ht="19.5" customHeight="1">
      <c r="A11" s="5" t="s">
        <v>158</v>
      </c>
      <c r="B11" s="4" t="s">
        <v>159</v>
      </c>
      <c r="C11" s="348">
        <v>4059</v>
      </c>
      <c r="D11" s="348">
        <v>4500</v>
      </c>
      <c r="E11" s="348">
        <v>18890</v>
      </c>
      <c r="F11" s="346">
        <v>110.86</v>
      </c>
      <c r="G11" s="346">
        <v>105.02</v>
      </c>
      <c r="H11" s="347">
        <v>90.55</v>
      </c>
    </row>
    <row r="12" spans="1:8" ht="19.5" customHeight="1">
      <c r="A12" s="5" t="s">
        <v>160</v>
      </c>
      <c r="B12" s="4" t="s">
        <v>0</v>
      </c>
      <c r="C12" s="348">
        <v>10093</v>
      </c>
      <c r="D12" s="348">
        <v>6831</v>
      </c>
      <c r="E12" s="348">
        <v>52780</v>
      </c>
      <c r="F12" s="346">
        <v>67.68</v>
      </c>
      <c r="G12" s="346">
        <v>92.95</v>
      </c>
      <c r="H12" s="347">
        <v>111.5</v>
      </c>
    </row>
    <row r="13" spans="1:8" ht="19.5" customHeight="1">
      <c r="A13" s="5" t="s">
        <v>94</v>
      </c>
      <c r="B13" s="4" t="s">
        <v>0</v>
      </c>
      <c r="C13" s="348">
        <v>78172</v>
      </c>
      <c r="D13" s="348">
        <v>82060</v>
      </c>
      <c r="E13" s="348">
        <v>421881</v>
      </c>
      <c r="F13" s="346">
        <v>104.97</v>
      </c>
      <c r="G13" s="346">
        <v>93.75</v>
      </c>
      <c r="H13" s="347">
        <v>92.77</v>
      </c>
    </row>
    <row r="14" spans="1:8" ht="19.5" customHeight="1">
      <c r="A14" s="5" t="s">
        <v>161</v>
      </c>
      <c r="B14" s="4" t="s">
        <v>0</v>
      </c>
      <c r="C14" s="348">
        <v>34484</v>
      </c>
      <c r="D14" s="348">
        <v>36865</v>
      </c>
      <c r="E14" s="348">
        <v>179804</v>
      </c>
      <c r="F14" s="346">
        <v>106.9</v>
      </c>
      <c r="G14" s="346">
        <v>117.79</v>
      </c>
      <c r="H14" s="347">
        <v>109.59</v>
      </c>
    </row>
    <row r="15" spans="1:8" ht="19.5" customHeight="1">
      <c r="A15" s="5" t="s">
        <v>4</v>
      </c>
      <c r="B15" s="4" t="s">
        <v>159</v>
      </c>
      <c r="C15" s="348">
        <v>5087</v>
      </c>
      <c r="D15" s="348">
        <v>5280</v>
      </c>
      <c r="E15" s="348">
        <v>23176</v>
      </c>
      <c r="F15" s="346">
        <v>103.79</v>
      </c>
      <c r="G15" s="346">
        <v>104.1</v>
      </c>
      <c r="H15" s="347">
        <v>95.58</v>
      </c>
    </row>
    <row r="16" spans="1:8" ht="19.5" customHeight="1">
      <c r="A16" s="5" t="s">
        <v>162</v>
      </c>
      <c r="B16" s="4" t="s">
        <v>163</v>
      </c>
      <c r="C16" s="348">
        <v>294</v>
      </c>
      <c r="D16" s="348">
        <v>306</v>
      </c>
      <c r="E16" s="348">
        <v>1457</v>
      </c>
      <c r="F16" s="346">
        <v>104.08</v>
      </c>
      <c r="G16" s="346">
        <v>124.9</v>
      </c>
      <c r="H16" s="347">
        <v>120.71</v>
      </c>
    </row>
    <row r="17" spans="1:8" ht="19.5" customHeight="1">
      <c r="A17" s="5" t="s">
        <v>83</v>
      </c>
      <c r="B17" s="4" t="s">
        <v>163</v>
      </c>
      <c r="C17" s="348">
        <v>3154</v>
      </c>
      <c r="D17" s="348">
        <v>3545</v>
      </c>
      <c r="E17" s="348">
        <v>17422</v>
      </c>
      <c r="F17" s="346">
        <v>112.4</v>
      </c>
      <c r="G17" s="346">
        <v>115.51</v>
      </c>
      <c r="H17" s="347">
        <v>108.81</v>
      </c>
    </row>
    <row r="18" spans="1:8" ht="19.5" customHeight="1">
      <c r="A18" s="5" t="s">
        <v>164</v>
      </c>
      <c r="B18" s="4" t="s">
        <v>165</v>
      </c>
      <c r="C18" s="348">
        <v>8</v>
      </c>
      <c r="D18" s="348">
        <v>45</v>
      </c>
      <c r="E18" s="348">
        <v>248</v>
      </c>
      <c r="F18" s="346">
        <v>562.5</v>
      </c>
      <c r="G18" s="346">
        <v>60</v>
      </c>
      <c r="H18" s="347">
        <v>42.98</v>
      </c>
    </row>
    <row r="19" spans="1:8" ht="19.5" customHeight="1">
      <c r="A19" s="5" t="s">
        <v>9</v>
      </c>
      <c r="B19" s="4" t="s">
        <v>0</v>
      </c>
      <c r="C19" s="348">
        <v>189777</v>
      </c>
      <c r="D19" s="348">
        <v>195725</v>
      </c>
      <c r="E19" s="348">
        <v>711671</v>
      </c>
      <c r="F19" s="346">
        <v>103.13</v>
      </c>
      <c r="G19" s="346">
        <v>112.21</v>
      </c>
      <c r="H19" s="347">
        <v>111.4</v>
      </c>
    </row>
    <row r="20" spans="1:8" ht="19.5" customHeight="1">
      <c r="A20" s="5" t="s">
        <v>16</v>
      </c>
      <c r="B20" s="4" t="s">
        <v>331</v>
      </c>
      <c r="C20" s="348">
        <v>3039</v>
      </c>
      <c r="D20" s="348">
        <v>3051</v>
      </c>
      <c r="E20" s="348">
        <v>16050</v>
      </c>
      <c r="F20" s="346">
        <v>100.39</v>
      </c>
      <c r="G20" s="346">
        <v>135.12</v>
      </c>
      <c r="H20" s="347">
        <v>131.05</v>
      </c>
    </row>
    <row r="21" spans="1:8" ht="19.5" customHeight="1">
      <c r="A21" s="5" t="s">
        <v>166</v>
      </c>
      <c r="B21" s="4" t="s">
        <v>167</v>
      </c>
      <c r="C21" s="348">
        <v>1650</v>
      </c>
      <c r="D21" s="348">
        <v>1700</v>
      </c>
      <c r="E21" s="348">
        <v>7001</v>
      </c>
      <c r="F21" s="346">
        <v>103.03</v>
      </c>
      <c r="G21" s="346">
        <v>125.93</v>
      </c>
      <c r="H21" s="347">
        <v>119.45</v>
      </c>
    </row>
    <row r="22" spans="1:8" ht="19.5" customHeight="1">
      <c r="A22" s="5" t="s">
        <v>168</v>
      </c>
      <c r="B22" s="4" t="s">
        <v>167</v>
      </c>
      <c r="C22" s="348">
        <v>1</v>
      </c>
      <c r="D22" s="348">
        <v>1</v>
      </c>
      <c r="E22" s="348">
        <v>6</v>
      </c>
      <c r="F22" s="346">
        <v>100</v>
      </c>
      <c r="G22" s="346">
        <v>100</v>
      </c>
      <c r="H22" s="347">
        <v>120</v>
      </c>
    </row>
    <row r="23" spans="1:8" ht="19.5" customHeight="1">
      <c r="A23" s="5" t="s">
        <v>169</v>
      </c>
      <c r="B23" s="4" t="s">
        <v>0</v>
      </c>
      <c r="C23" s="348">
        <v>161</v>
      </c>
      <c r="D23" s="348">
        <v>135</v>
      </c>
      <c r="E23" s="348">
        <v>816</v>
      </c>
      <c r="F23" s="346">
        <v>83.85</v>
      </c>
      <c r="G23" s="346">
        <v>57.2</v>
      </c>
      <c r="H23" s="347">
        <v>79.84</v>
      </c>
    </row>
    <row r="24" spans="1:8" ht="19.5" customHeight="1">
      <c r="A24" s="5" t="s">
        <v>170</v>
      </c>
      <c r="B24" s="4" t="s">
        <v>0</v>
      </c>
      <c r="C24" s="348">
        <v>806</v>
      </c>
      <c r="D24" s="348">
        <v>850</v>
      </c>
      <c r="E24" s="348">
        <v>3856</v>
      </c>
      <c r="F24" s="346">
        <v>105.46</v>
      </c>
      <c r="G24" s="346">
        <v>117.24</v>
      </c>
      <c r="H24" s="347">
        <v>161.88</v>
      </c>
    </row>
    <row r="25" spans="1:8" ht="19.5" customHeight="1">
      <c r="A25" s="5" t="s">
        <v>171</v>
      </c>
      <c r="B25" s="4" t="s">
        <v>0</v>
      </c>
      <c r="C25" s="348">
        <v>3692</v>
      </c>
      <c r="D25" s="348">
        <v>4348</v>
      </c>
      <c r="E25" s="348">
        <v>21602</v>
      </c>
      <c r="F25" s="346">
        <v>117.77</v>
      </c>
      <c r="G25" s="346">
        <v>90.66</v>
      </c>
      <c r="H25" s="347">
        <v>89.82</v>
      </c>
    </row>
    <row r="26" spans="1:8" ht="19.5" customHeight="1">
      <c r="A26" s="5" t="s">
        <v>172</v>
      </c>
      <c r="B26" s="4" t="s">
        <v>173</v>
      </c>
      <c r="C26" s="348">
        <v>381</v>
      </c>
      <c r="D26" s="348">
        <v>396</v>
      </c>
      <c r="E26" s="348">
        <v>1892</v>
      </c>
      <c r="F26" s="346">
        <v>103.94</v>
      </c>
      <c r="G26" s="346">
        <v>105.32</v>
      </c>
      <c r="H26" s="347">
        <v>105.05</v>
      </c>
    </row>
    <row r="27" spans="1:8" ht="19.5" customHeight="1">
      <c r="A27" s="5" t="s">
        <v>17</v>
      </c>
      <c r="B27" s="4" t="s">
        <v>24</v>
      </c>
      <c r="C27" s="348">
        <v>2919921</v>
      </c>
      <c r="D27" s="348">
        <v>2935325</v>
      </c>
      <c r="E27" s="348">
        <v>13471258</v>
      </c>
      <c r="F27" s="346">
        <v>100.53</v>
      </c>
      <c r="G27" s="346">
        <v>107.75</v>
      </c>
      <c r="H27" s="347">
        <v>115.69</v>
      </c>
    </row>
    <row r="28" spans="1:8" ht="19.5" customHeight="1">
      <c r="A28" s="5" t="s">
        <v>198</v>
      </c>
      <c r="B28" s="4" t="s">
        <v>24</v>
      </c>
      <c r="C28" s="348">
        <v>18663</v>
      </c>
      <c r="D28" s="348">
        <v>14403</v>
      </c>
      <c r="E28" s="348">
        <v>74955</v>
      </c>
      <c r="F28" s="346">
        <v>77.17</v>
      </c>
      <c r="G28" s="346">
        <v>114.44</v>
      </c>
      <c r="H28" s="347">
        <v>125.85</v>
      </c>
    </row>
    <row r="29" spans="1:8" ht="19.5" customHeight="1">
      <c r="A29" s="5" t="s">
        <v>174</v>
      </c>
      <c r="B29" s="4" t="s">
        <v>0</v>
      </c>
      <c r="C29" s="348">
        <v>61</v>
      </c>
      <c r="D29" s="348">
        <v>84</v>
      </c>
      <c r="E29" s="348">
        <v>384</v>
      </c>
      <c r="F29" s="346">
        <v>137.7</v>
      </c>
      <c r="G29" s="346">
        <v>95.45</v>
      </c>
      <c r="H29" s="347">
        <v>92.75</v>
      </c>
    </row>
    <row r="30" spans="1:8" ht="19.5" customHeight="1">
      <c r="A30" s="5" t="s">
        <v>175</v>
      </c>
      <c r="B30" s="4" t="s">
        <v>0</v>
      </c>
      <c r="C30" s="348">
        <v>64</v>
      </c>
      <c r="D30" s="348">
        <v>74</v>
      </c>
      <c r="E30" s="348">
        <v>315</v>
      </c>
      <c r="F30" s="346">
        <v>115.63</v>
      </c>
      <c r="G30" s="346">
        <v>115.63</v>
      </c>
      <c r="H30" s="347">
        <v>92.11</v>
      </c>
    </row>
    <row r="31" spans="1:8" ht="19.5" customHeight="1">
      <c r="A31" s="5" t="s">
        <v>176</v>
      </c>
      <c r="B31" s="4" t="s">
        <v>0</v>
      </c>
      <c r="C31" s="348">
        <v>148</v>
      </c>
      <c r="D31" s="348">
        <v>152</v>
      </c>
      <c r="E31" s="348">
        <v>852</v>
      </c>
      <c r="F31" s="346">
        <v>102.7</v>
      </c>
      <c r="G31" s="346">
        <v>104.11</v>
      </c>
      <c r="H31" s="347">
        <v>107.44</v>
      </c>
    </row>
    <row r="32" spans="1:8" ht="19.5" customHeight="1">
      <c r="A32" s="5" t="s">
        <v>247</v>
      </c>
      <c r="B32" s="4" t="s">
        <v>0</v>
      </c>
      <c r="C32" s="348">
        <v>936</v>
      </c>
      <c r="D32" s="348">
        <v>837</v>
      </c>
      <c r="E32" s="348">
        <v>4640</v>
      </c>
      <c r="F32" s="346">
        <v>89.42</v>
      </c>
      <c r="G32" s="346">
        <v>191.1</v>
      </c>
      <c r="H32" s="347">
        <v>135.2</v>
      </c>
    </row>
    <row r="33" spans="1:8" ht="19.5" customHeight="1">
      <c r="A33" s="5" t="s">
        <v>177</v>
      </c>
      <c r="B33" s="4" t="s">
        <v>0</v>
      </c>
      <c r="C33" s="348">
        <v>118</v>
      </c>
      <c r="D33" s="348">
        <v>99</v>
      </c>
      <c r="E33" s="348">
        <v>474</v>
      </c>
      <c r="F33" s="346">
        <v>83.9</v>
      </c>
      <c r="G33" s="346">
        <v>133.78</v>
      </c>
      <c r="H33" s="347">
        <v>147.66</v>
      </c>
    </row>
    <row r="34" spans="1:8" ht="19.5" customHeight="1">
      <c r="A34" s="5" t="s">
        <v>178</v>
      </c>
      <c r="B34" s="4" t="s">
        <v>179</v>
      </c>
      <c r="C34" s="348">
        <v>24747</v>
      </c>
      <c r="D34" s="348">
        <v>25645</v>
      </c>
      <c r="E34" s="348">
        <v>115771</v>
      </c>
      <c r="F34" s="346">
        <v>103.63</v>
      </c>
      <c r="G34" s="346">
        <v>104.07</v>
      </c>
      <c r="H34" s="347">
        <v>85.74</v>
      </c>
    </row>
    <row r="35" spans="1:8" ht="19.5" customHeight="1">
      <c r="A35" s="5" t="s">
        <v>180</v>
      </c>
      <c r="B35" s="4" t="s">
        <v>179</v>
      </c>
      <c r="C35" s="348">
        <v>3727</v>
      </c>
      <c r="D35" s="348">
        <v>3981</v>
      </c>
      <c r="E35" s="348">
        <v>18477</v>
      </c>
      <c r="F35" s="346">
        <v>106.82</v>
      </c>
      <c r="G35" s="346">
        <v>111.11</v>
      </c>
      <c r="H35" s="347">
        <v>90.9</v>
      </c>
    </row>
    <row r="36" spans="1:8" ht="19.5" customHeight="1">
      <c r="A36" s="184"/>
      <c r="B36" s="183"/>
      <c r="C36" s="183"/>
      <c r="D36" s="183"/>
      <c r="E36" s="183"/>
      <c r="F36" s="183"/>
      <c r="G36" s="183"/>
      <c r="H36" s="183"/>
    </row>
    <row r="37" spans="1:8" ht="19.5" customHeight="1">
      <c r="A37" s="184"/>
      <c r="B37" s="183"/>
      <c r="C37" s="183"/>
      <c r="D37" s="183"/>
      <c r="E37" s="183"/>
      <c r="F37" s="183"/>
      <c r="G37" s="183"/>
      <c r="H37" s="183"/>
    </row>
    <row r="38" spans="1:8" ht="19.5" customHeight="1">
      <c r="A38" s="184"/>
      <c r="B38" s="183"/>
      <c r="C38" s="183"/>
      <c r="D38" s="183"/>
      <c r="E38" s="183"/>
      <c r="F38" s="183"/>
      <c r="G38" s="183"/>
      <c r="H38" s="183"/>
    </row>
    <row r="39" spans="1:8" ht="19.5" customHeight="1">
      <c r="A39" s="184"/>
      <c r="B39" s="183"/>
      <c r="C39" s="183"/>
      <c r="D39" s="183"/>
      <c r="E39" s="183"/>
      <c r="F39" s="183"/>
      <c r="G39" s="183"/>
      <c r="H39" s="183"/>
    </row>
    <row r="40" spans="1:8" ht="19.5" customHeight="1">
      <c r="A40" s="184"/>
      <c r="B40" s="183"/>
      <c r="C40" s="183"/>
      <c r="D40" s="183"/>
      <c r="E40" s="183"/>
      <c r="F40" s="183"/>
      <c r="G40" s="183"/>
      <c r="H40" s="183"/>
    </row>
    <row r="41" spans="1:8" ht="19.5" customHeight="1">
      <c r="A41" s="184"/>
      <c r="B41" s="183"/>
      <c r="C41" s="183"/>
      <c r="D41" s="183"/>
      <c r="E41" s="183"/>
      <c r="F41" s="183"/>
      <c r="G41" s="183"/>
      <c r="H41" s="183"/>
    </row>
    <row r="42" spans="1:8" ht="19.5" customHeight="1">
      <c r="A42" s="184"/>
      <c r="B42" s="183"/>
      <c r="C42" s="183"/>
      <c r="D42" s="183"/>
      <c r="E42" s="183"/>
      <c r="F42" s="183"/>
      <c r="G42" s="183"/>
      <c r="H42" s="183"/>
    </row>
    <row r="43" spans="1:8" ht="44.25" customHeight="1">
      <c r="A43" s="398" t="s">
        <v>381</v>
      </c>
      <c r="B43" s="398"/>
      <c r="C43" s="398"/>
      <c r="D43" s="398"/>
      <c r="E43" s="398"/>
      <c r="F43" s="398"/>
      <c r="G43" s="398"/>
      <c r="H43" s="398"/>
    </row>
    <row r="44" spans="1:8" ht="19.5" customHeight="1" thickBot="1">
      <c r="A44" s="173"/>
      <c r="B44" s="173"/>
      <c r="C44" s="173"/>
      <c r="D44" s="173"/>
      <c r="E44" s="173"/>
      <c r="F44" s="173"/>
      <c r="G44" s="173"/>
      <c r="H44" s="173"/>
    </row>
    <row r="45" spans="1:8" ht="22.5" customHeight="1">
      <c r="A45" s="399"/>
      <c r="B45" s="401" t="s">
        <v>57</v>
      </c>
      <c r="C45" s="189" t="s">
        <v>3</v>
      </c>
      <c r="D45" s="189" t="s">
        <v>205</v>
      </c>
      <c r="E45" s="189" t="s">
        <v>206</v>
      </c>
      <c r="F45" s="404" t="s">
        <v>343</v>
      </c>
      <c r="G45" s="404"/>
      <c r="H45" s="189" t="s">
        <v>275</v>
      </c>
    </row>
    <row r="46" spans="1:8" ht="22.5" customHeight="1">
      <c r="A46" s="400"/>
      <c r="B46" s="402"/>
      <c r="C46" s="188" t="s">
        <v>261</v>
      </c>
      <c r="D46" s="188" t="s">
        <v>273</v>
      </c>
      <c r="E46" s="188" t="s">
        <v>274</v>
      </c>
      <c r="F46" s="405" t="s">
        <v>208</v>
      </c>
      <c r="G46" s="405"/>
      <c r="H46" s="188" t="s">
        <v>344</v>
      </c>
    </row>
    <row r="47" spans="1:8" ht="22.5" customHeight="1">
      <c r="A47" s="400"/>
      <c r="B47" s="402"/>
      <c r="C47" s="188" t="s">
        <v>207</v>
      </c>
      <c r="D47" s="188" t="s">
        <v>207</v>
      </c>
      <c r="E47" s="188" t="s">
        <v>207</v>
      </c>
      <c r="F47" s="191" t="s">
        <v>261</v>
      </c>
      <c r="G47" s="191" t="s">
        <v>200</v>
      </c>
      <c r="H47" s="188" t="s">
        <v>209</v>
      </c>
    </row>
    <row r="48" spans="1:8" ht="22.5" customHeight="1">
      <c r="A48" s="400"/>
      <c r="B48" s="403"/>
      <c r="C48" s="187">
        <v>2020</v>
      </c>
      <c r="D48" s="187">
        <v>2020</v>
      </c>
      <c r="E48" s="187">
        <v>2020</v>
      </c>
      <c r="F48" s="187" t="s">
        <v>342</v>
      </c>
      <c r="G48" s="187" t="s">
        <v>286</v>
      </c>
      <c r="H48" s="187" t="s">
        <v>345</v>
      </c>
    </row>
    <row r="49" spans="1:8" ht="19.5" customHeight="1">
      <c r="A49" s="5" t="s">
        <v>181</v>
      </c>
      <c r="B49" s="4" t="s">
        <v>182</v>
      </c>
      <c r="C49" s="205">
        <v>19358</v>
      </c>
      <c r="D49" s="205">
        <v>21025</v>
      </c>
      <c r="E49" s="205">
        <v>88529</v>
      </c>
      <c r="F49" s="252">
        <v>108.61</v>
      </c>
      <c r="G49" s="252">
        <v>124.63</v>
      </c>
      <c r="H49" s="253">
        <v>102.08</v>
      </c>
    </row>
    <row r="50" spans="1:8" ht="19.5" customHeight="1">
      <c r="A50" s="5" t="s">
        <v>18</v>
      </c>
      <c r="B50" s="4" t="s">
        <v>37</v>
      </c>
      <c r="C50" s="205">
        <v>292287</v>
      </c>
      <c r="D50" s="205">
        <v>304697</v>
      </c>
      <c r="E50" s="205">
        <v>1459733</v>
      </c>
      <c r="F50" s="252">
        <v>104.25</v>
      </c>
      <c r="G50" s="252">
        <v>101.01</v>
      </c>
      <c r="H50" s="253">
        <v>103.83</v>
      </c>
    </row>
    <row r="51" spans="1:8" ht="19.5" customHeight="1">
      <c r="A51" s="5" t="s">
        <v>183</v>
      </c>
      <c r="B51" s="4" t="s">
        <v>0</v>
      </c>
      <c r="C51" s="205">
        <v>371</v>
      </c>
      <c r="D51" s="205">
        <v>425</v>
      </c>
      <c r="E51" s="205">
        <v>1879</v>
      </c>
      <c r="F51" s="254">
        <v>114.56</v>
      </c>
      <c r="G51" s="254">
        <v>117.08</v>
      </c>
      <c r="H51" s="13">
        <v>143.65</v>
      </c>
    </row>
    <row r="52" spans="1:8" ht="19.5" customHeight="1">
      <c r="A52" s="5" t="s">
        <v>184</v>
      </c>
      <c r="B52" s="4" t="s">
        <v>0</v>
      </c>
      <c r="C52" s="205">
        <v>85</v>
      </c>
      <c r="D52" s="205">
        <v>70</v>
      </c>
      <c r="E52" s="205">
        <v>371</v>
      </c>
      <c r="F52" s="254">
        <v>82.35</v>
      </c>
      <c r="G52" s="254">
        <v>116.67</v>
      </c>
      <c r="H52" s="253">
        <v>128.37</v>
      </c>
    </row>
    <row r="53" spans="1:8" ht="19.5" customHeight="1">
      <c r="A53" s="5" t="s">
        <v>19</v>
      </c>
      <c r="B53" s="4" t="s">
        <v>0</v>
      </c>
      <c r="C53" s="205">
        <v>988</v>
      </c>
      <c r="D53" s="205">
        <v>1230</v>
      </c>
      <c r="E53" s="205">
        <v>4668</v>
      </c>
      <c r="F53" s="252">
        <v>124.49</v>
      </c>
      <c r="G53" s="254">
        <v>76.49</v>
      </c>
      <c r="H53" s="253">
        <v>59.01</v>
      </c>
    </row>
    <row r="54" spans="1:8" ht="19.5" customHeight="1">
      <c r="A54" s="5" t="s">
        <v>20</v>
      </c>
      <c r="B54" s="4" t="s">
        <v>0</v>
      </c>
      <c r="C54" s="205">
        <v>7980</v>
      </c>
      <c r="D54" s="205">
        <v>9217</v>
      </c>
      <c r="E54" s="205">
        <v>39015</v>
      </c>
      <c r="F54" s="252">
        <v>115.5</v>
      </c>
      <c r="G54" s="252">
        <v>95.45</v>
      </c>
      <c r="H54" s="13">
        <v>87.25</v>
      </c>
    </row>
    <row r="55" spans="1:8" ht="19.5" customHeight="1">
      <c r="A55" s="5" t="s">
        <v>5</v>
      </c>
      <c r="B55" s="4" t="s">
        <v>0</v>
      </c>
      <c r="C55" s="205">
        <v>28218</v>
      </c>
      <c r="D55" s="205">
        <v>32000</v>
      </c>
      <c r="E55" s="205">
        <v>149827</v>
      </c>
      <c r="F55" s="254">
        <v>113.4</v>
      </c>
      <c r="G55" s="206">
        <v>96.68</v>
      </c>
      <c r="H55" s="255">
        <v>137.11</v>
      </c>
    </row>
    <row r="56" spans="1:8" ht="19.5" customHeight="1">
      <c r="A56" s="5" t="s">
        <v>185</v>
      </c>
      <c r="B56" s="4" t="s">
        <v>186</v>
      </c>
      <c r="C56" s="205">
        <v>177</v>
      </c>
      <c r="D56" s="205">
        <v>200</v>
      </c>
      <c r="E56" s="205">
        <v>1132</v>
      </c>
      <c r="F56" s="254">
        <v>112.99</v>
      </c>
      <c r="G56" s="254">
        <v>81.63</v>
      </c>
      <c r="H56" s="253">
        <v>77.48</v>
      </c>
    </row>
    <row r="57" spans="1:8" ht="19.5" customHeight="1">
      <c r="A57" s="5" t="s">
        <v>187</v>
      </c>
      <c r="B57" s="4" t="s">
        <v>186</v>
      </c>
      <c r="C57" s="205">
        <v>69</v>
      </c>
      <c r="D57" s="205">
        <v>76</v>
      </c>
      <c r="E57" s="205">
        <v>289</v>
      </c>
      <c r="F57" s="254">
        <v>110.14</v>
      </c>
      <c r="G57" s="252">
        <v>78.35</v>
      </c>
      <c r="H57" s="253">
        <v>83.29</v>
      </c>
    </row>
    <row r="58" spans="1:8" ht="19.5" customHeight="1">
      <c r="A58" s="5" t="s">
        <v>188</v>
      </c>
      <c r="B58" s="4" t="s">
        <v>25</v>
      </c>
      <c r="C58" s="205">
        <v>2</v>
      </c>
      <c r="D58" s="205">
        <v>1</v>
      </c>
      <c r="E58" s="205">
        <v>8</v>
      </c>
      <c r="F58" s="254">
        <v>50</v>
      </c>
      <c r="G58" s="254">
        <v>50</v>
      </c>
      <c r="H58" s="13">
        <v>61.54</v>
      </c>
    </row>
    <row r="59" spans="1:8" ht="19.5" customHeight="1">
      <c r="A59" s="5" t="s">
        <v>189</v>
      </c>
      <c r="B59" s="4" t="s">
        <v>186</v>
      </c>
      <c r="C59" s="205">
        <v>0</v>
      </c>
      <c r="D59" s="205">
        <v>0</v>
      </c>
      <c r="E59" s="205">
        <v>2</v>
      </c>
      <c r="F59" s="254"/>
      <c r="G59" s="254">
        <v>0</v>
      </c>
      <c r="H59" s="13">
        <v>25</v>
      </c>
    </row>
    <row r="60" spans="1:8" ht="19.5" customHeight="1">
      <c r="A60" s="5" t="s">
        <v>190</v>
      </c>
      <c r="B60" s="4" t="s">
        <v>186</v>
      </c>
      <c r="C60" s="205">
        <v>26</v>
      </c>
      <c r="D60" s="205">
        <v>45</v>
      </c>
      <c r="E60" s="205">
        <v>178</v>
      </c>
      <c r="F60" s="254">
        <v>173.08</v>
      </c>
      <c r="G60" s="252">
        <v>109.76</v>
      </c>
      <c r="H60" s="253">
        <v>71.77</v>
      </c>
    </row>
    <row r="61" spans="1:8" ht="19.5" customHeight="1">
      <c r="A61" s="5" t="s">
        <v>191</v>
      </c>
      <c r="B61" s="4" t="s">
        <v>186</v>
      </c>
      <c r="C61" s="205">
        <v>0</v>
      </c>
      <c r="D61" s="205">
        <v>0</v>
      </c>
      <c r="E61" s="205">
        <v>9</v>
      </c>
      <c r="F61" s="254"/>
      <c r="G61" s="254">
        <v>0</v>
      </c>
      <c r="H61" s="13">
        <v>42.86</v>
      </c>
    </row>
    <row r="62" spans="1:8" ht="19.5" customHeight="1">
      <c r="A62" s="5" t="s">
        <v>347</v>
      </c>
      <c r="B62" s="4" t="s">
        <v>186</v>
      </c>
      <c r="C62" s="205">
        <v>1</v>
      </c>
      <c r="D62" s="205">
        <v>1</v>
      </c>
      <c r="E62" s="205">
        <v>3</v>
      </c>
      <c r="F62" s="254">
        <v>100</v>
      </c>
      <c r="G62" s="254">
        <v>25</v>
      </c>
      <c r="H62" s="13">
        <v>21.43</v>
      </c>
    </row>
    <row r="63" spans="1:8" ht="19.5" customHeight="1">
      <c r="A63" s="5" t="s">
        <v>192</v>
      </c>
      <c r="B63" s="4" t="s">
        <v>186</v>
      </c>
      <c r="C63" s="205">
        <v>0</v>
      </c>
      <c r="D63" s="205">
        <v>11</v>
      </c>
      <c r="E63" s="205">
        <v>317</v>
      </c>
      <c r="F63" s="254"/>
      <c r="G63" s="254">
        <v>10.19</v>
      </c>
      <c r="H63" s="13">
        <v>124.8</v>
      </c>
    </row>
    <row r="64" spans="1:8" ht="19.5" customHeight="1">
      <c r="A64" s="5" t="s">
        <v>193</v>
      </c>
      <c r="B64" s="4" t="s">
        <v>25</v>
      </c>
      <c r="C64" s="205">
        <v>573131</v>
      </c>
      <c r="D64" s="205">
        <v>447417</v>
      </c>
      <c r="E64" s="205">
        <v>3006499</v>
      </c>
      <c r="F64" s="254">
        <v>78.07</v>
      </c>
      <c r="G64" s="252">
        <v>95.44</v>
      </c>
      <c r="H64" s="13">
        <v>102.97</v>
      </c>
    </row>
    <row r="65" spans="1:8" ht="19.5" customHeight="1">
      <c r="A65" s="5" t="s">
        <v>21</v>
      </c>
      <c r="B65" s="4" t="s">
        <v>25</v>
      </c>
      <c r="C65" s="205">
        <v>318614</v>
      </c>
      <c r="D65" s="205">
        <v>267603</v>
      </c>
      <c r="E65" s="205">
        <v>1574766</v>
      </c>
      <c r="F65" s="252">
        <v>83.99</v>
      </c>
      <c r="G65" s="252">
        <v>107.62</v>
      </c>
      <c r="H65" s="253">
        <v>103.02</v>
      </c>
    </row>
    <row r="66" spans="1:8" ht="19.5" customHeight="1">
      <c r="A66" s="5" t="s">
        <v>194</v>
      </c>
      <c r="B66" s="4" t="s">
        <v>195</v>
      </c>
      <c r="C66" s="205">
        <v>0</v>
      </c>
      <c r="D66" s="205">
        <v>0</v>
      </c>
      <c r="E66" s="205">
        <v>1896</v>
      </c>
      <c r="F66" s="254"/>
      <c r="G66" s="254">
        <v>0</v>
      </c>
      <c r="H66" s="13">
        <v>8.81</v>
      </c>
    </row>
    <row r="67" spans="1:8" ht="19.5" customHeight="1">
      <c r="A67" s="5" t="s">
        <v>6</v>
      </c>
      <c r="B67" s="4" t="s">
        <v>8</v>
      </c>
      <c r="C67" s="205">
        <v>43</v>
      </c>
      <c r="D67" s="205">
        <v>45</v>
      </c>
      <c r="E67" s="205">
        <v>174</v>
      </c>
      <c r="F67" s="254">
        <v>104.65</v>
      </c>
      <c r="G67" s="252">
        <v>155.17</v>
      </c>
      <c r="H67" s="253">
        <v>130.83</v>
      </c>
    </row>
    <row r="68" spans="1:8" ht="19.5" customHeight="1">
      <c r="A68" s="5" t="s">
        <v>7</v>
      </c>
      <c r="B68" s="4" t="s">
        <v>8</v>
      </c>
      <c r="C68" s="205">
        <v>178</v>
      </c>
      <c r="D68" s="205">
        <v>200</v>
      </c>
      <c r="E68" s="205">
        <v>846</v>
      </c>
      <c r="F68" s="254">
        <v>112.36</v>
      </c>
      <c r="G68" s="252">
        <v>101.52</v>
      </c>
      <c r="H68" s="13">
        <v>108.18</v>
      </c>
    </row>
    <row r="69" spans="1:8" ht="19.5" customHeight="1">
      <c r="A69" s="5" t="s">
        <v>26</v>
      </c>
      <c r="B69" s="4" t="s">
        <v>332</v>
      </c>
      <c r="C69" s="205">
        <v>2563</v>
      </c>
      <c r="D69" s="205">
        <v>2682</v>
      </c>
      <c r="E69" s="205">
        <v>12766</v>
      </c>
      <c r="F69" s="254">
        <v>104.64</v>
      </c>
      <c r="G69" s="254">
        <v>103.99</v>
      </c>
      <c r="H69" s="253">
        <v>106.42</v>
      </c>
    </row>
    <row r="70" spans="1:8" ht="19.5" customHeight="1">
      <c r="A70" s="184"/>
      <c r="B70" s="183"/>
      <c r="C70" s="183"/>
      <c r="D70" s="183"/>
      <c r="E70" s="183"/>
      <c r="F70" s="183"/>
      <c r="G70" s="183"/>
      <c r="H70" s="183"/>
    </row>
    <row r="71" spans="1:8" ht="19.5" customHeight="1">
      <c r="A71" s="184"/>
      <c r="B71" s="183"/>
      <c r="C71" s="183"/>
      <c r="D71" s="183"/>
      <c r="E71" s="183"/>
      <c r="F71" s="183"/>
      <c r="G71" s="183"/>
      <c r="H71" s="183"/>
    </row>
    <row r="72" spans="1:8" ht="19.5" customHeight="1">
      <c r="A72" s="184"/>
      <c r="B72" s="183"/>
      <c r="C72" s="183"/>
      <c r="D72" s="183"/>
      <c r="E72" s="183"/>
      <c r="F72" s="183"/>
      <c r="G72" s="183"/>
      <c r="H72" s="183"/>
    </row>
    <row r="73" spans="1:8" ht="19.5" customHeight="1">
      <c r="A73" s="184"/>
      <c r="B73" s="183"/>
      <c r="C73" s="183"/>
      <c r="D73" s="183"/>
      <c r="E73" s="183"/>
      <c r="F73" s="183"/>
      <c r="G73" s="183"/>
      <c r="H73" s="183"/>
    </row>
    <row r="74" spans="1:8" ht="19.5" customHeight="1">
      <c r="A74" s="184"/>
      <c r="B74" s="183"/>
      <c r="C74" s="183"/>
      <c r="D74" s="183"/>
      <c r="E74" s="183"/>
      <c r="F74" s="183"/>
      <c r="G74" s="183"/>
      <c r="H74" s="183"/>
    </row>
    <row r="75" spans="1:8" ht="19.5" customHeight="1">
      <c r="A75" s="184"/>
      <c r="B75" s="183"/>
      <c r="C75" s="183"/>
      <c r="D75" s="183"/>
      <c r="E75" s="183"/>
      <c r="F75" s="183"/>
      <c r="G75" s="183"/>
      <c r="H75" s="183"/>
    </row>
    <row r="76" spans="1:8" ht="19.5" customHeight="1">
      <c r="A76" s="184"/>
      <c r="B76" s="183"/>
      <c r="C76" s="183"/>
      <c r="D76" s="183"/>
      <c r="E76" s="183"/>
      <c r="F76" s="183"/>
      <c r="G76" s="183"/>
      <c r="H76" s="183"/>
    </row>
    <row r="77" spans="1:8" ht="19.5" customHeight="1">
      <c r="A77" s="184"/>
      <c r="B77" s="183"/>
      <c r="C77" s="183"/>
      <c r="D77" s="183"/>
      <c r="E77" s="183"/>
      <c r="F77" s="183"/>
      <c r="G77" s="183"/>
      <c r="H77" s="183"/>
    </row>
    <row r="78" spans="1:8" ht="19.5" customHeight="1">
      <c r="A78" s="184"/>
      <c r="B78" s="183"/>
      <c r="C78" s="183"/>
      <c r="D78" s="183"/>
      <c r="E78" s="183"/>
      <c r="F78" s="183"/>
      <c r="G78" s="183"/>
      <c r="H78" s="183"/>
    </row>
    <row r="79" spans="1:8" ht="19.5" customHeight="1">
      <c r="A79" s="184"/>
      <c r="B79" s="183"/>
      <c r="C79" s="183"/>
      <c r="D79" s="183"/>
      <c r="E79" s="183"/>
      <c r="F79" s="183"/>
      <c r="G79" s="183"/>
      <c r="H79" s="183"/>
    </row>
    <row r="80" spans="1:8" ht="19.5" customHeight="1">
      <c r="A80" s="184"/>
      <c r="B80" s="183"/>
      <c r="C80" s="183"/>
      <c r="D80" s="183"/>
      <c r="E80" s="183"/>
      <c r="F80" s="183"/>
      <c r="G80" s="183"/>
      <c r="H80" s="183"/>
    </row>
    <row r="81" spans="1:8" ht="19.5" customHeight="1">
      <c r="A81" s="184"/>
      <c r="B81" s="183"/>
      <c r="C81" s="183"/>
      <c r="D81" s="183"/>
      <c r="E81" s="183"/>
      <c r="F81" s="183"/>
      <c r="G81" s="183"/>
      <c r="H81" s="183"/>
    </row>
    <row r="82" spans="1:8" ht="19.5" customHeight="1">
      <c r="A82" s="184"/>
      <c r="B82" s="183"/>
      <c r="C82" s="183"/>
      <c r="D82" s="183"/>
      <c r="E82" s="183"/>
      <c r="F82" s="183"/>
      <c r="G82" s="183"/>
      <c r="H82" s="183"/>
    </row>
    <row r="83" spans="1:8" ht="19.5" customHeight="1">
      <c r="A83" s="184"/>
      <c r="B83" s="183"/>
      <c r="C83" s="183"/>
      <c r="D83" s="183"/>
      <c r="E83" s="183"/>
      <c r="F83" s="183"/>
      <c r="G83" s="183"/>
      <c r="H83" s="183"/>
    </row>
    <row r="84" spans="1:8" ht="19.5" customHeight="1">
      <c r="A84" s="184"/>
      <c r="B84" s="183"/>
      <c r="C84" s="183"/>
      <c r="D84" s="183"/>
      <c r="E84" s="183"/>
      <c r="F84" s="183"/>
      <c r="G84" s="183"/>
      <c r="H84" s="183"/>
    </row>
    <row r="85" spans="1:8" ht="19.5" customHeight="1">
      <c r="A85" s="184"/>
      <c r="B85" s="183"/>
      <c r="C85" s="183"/>
      <c r="D85" s="183"/>
      <c r="E85" s="183"/>
      <c r="F85" s="183"/>
      <c r="G85" s="183"/>
      <c r="H85" s="183"/>
    </row>
    <row r="86" spans="1:8" ht="19.5" customHeight="1">
      <c r="A86" s="184"/>
      <c r="B86" s="183"/>
      <c r="C86" s="183"/>
      <c r="D86" s="183"/>
      <c r="E86" s="183"/>
      <c r="F86" s="183"/>
      <c r="G86" s="183"/>
      <c r="H86" s="183"/>
    </row>
    <row r="87" spans="1:8" ht="19.5" customHeight="1">
      <c r="A87" s="184"/>
      <c r="B87" s="183"/>
      <c r="C87" s="183"/>
      <c r="D87" s="183"/>
      <c r="E87" s="183"/>
      <c r="F87" s="183"/>
      <c r="G87" s="183"/>
      <c r="H87" s="183"/>
    </row>
    <row r="88" spans="1:8" ht="19.5" customHeight="1">
      <c r="A88" s="184"/>
      <c r="B88" s="183"/>
      <c r="C88" s="183"/>
      <c r="D88" s="183"/>
      <c r="E88" s="183"/>
      <c r="F88" s="183"/>
      <c r="G88" s="183"/>
      <c r="H88" s="183"/>
    </row>
    <row r="89" spans="1:8" ht="19.5" customHeight="1">
      <c r="A89" s="184"/>
      <c r="B89" s="183"/>
      <c r="C89" s="183"/>
      <c r="D89" s="183"/>
      <c r="E89" s="183"/>
      <c r="F89" s="183"/>
      <c r="G89" s="183"/>
      <c r="H89" s="183"/>
    </row>
    <row r="90" spans="1:8" ht="19.5" customHeight="1">
      <c r="A90" s="184"/>
      <c r="B90" s="183"/>
      <c r="C90" s="183"/>
      <c r="D90" s="183"/>
      <c r="E90" s="183"/>
      <c r="F90" s="183"/>
      <c r="G90" s="183"/>
      <c r="H90" s="183"/>
    </row>
    <row r="91" spans="1:8" ht="19.5" customHeight="1">
      <c r="A91" s="184"/>
      <c r="B91" s="183"/>
      <c r="C91" s="183"/>
      <c r="D91" s="183"/>
      <c r="E91" s="183"/>
      <c r="F91" s="183"/>
      <c r="G91" s="183"/>
      <c r="H91" s="183"/>
    </row>
    <row r="92" spans="1:8" ht="19.5" customHeight="1">
      <c r="A92" s="184"/>
      <c r="B92" s="183"/>
      <c r="C92" s="183"/>
      <c r="D92" s="183"/>
      <c r="E92" s="183"/>
      <c r="F92" s="183"/>
      <c r="G92" s="183"/>
      <c r="H92" s="183"/>
    </row>
    <row r="93" spans="1:8" ht="19.5" customHeight="1">
      <c r="A93" s="184"/>
      <c r="B93" s="183"/>
      <c r="C93" s="183"/>
      <c r="D93" s="183"/>
      <c r="E93" s="183"/>
      <c r="F93" s="183"/>
      <c r="G93" s="183"/>
      <c r="H93" s="183"/>
    </row>
    <row r="94" spans="1:8" ht="19.5" customHeight="1">
      <c r="A94" s="184"/>
      <c r="B94" s="183"/>
      <c r="C94" s="183"/>
      <c r="D94" s="183"/>
      <c r="E94" s="183"/>
      <c r="F94" s="183"/>
      <c r="G94" s="183"/>
      <c r="H94" s="183"/>
    </row>
    <row r="95" spans="1:8" ht="19.5" customHeight="1">
      <c r="A95" s="184"/>
      <c r="B95" s="183"/>
      <c r="C95" s="183"/>
      <c r="D95" s="183"/>
      <c r="E95" s="183"/>
      <c r="F95" s="183"/>
      <c r="G95" s="183"/>
      <c r="H95" s="183"/>
    </row>
    <row r="96" spans="1:8" ht="19.5" customHeight="1">
      <c r="A96" s="184"/>
      <c r="B96" s="183"/>
      <c r="C96" s="183"/>
      <c r="D96" s="183"/>
      <c r="E96" s="183"/>
      <c r="F96" s="183"/>
      <c r="G96" s="183"/>
      <c r="H96" s="183"/>
    </row>
    <row r="97" spans="1:8" ht="19.5" customHeight="1">
      <c r="A97" s="184"/>
      <c r="B97" s="183"/>
      <c r="C97" s="183"/>
      <c r="D97" s="183"/>
      <c r="E97" s="183"/>
      <c r="F97" s="183"/>
      <c r="G97" s="183"/>
      <c r="H97" s="183"/>
    </row>
    <row r="98" spans="1:8" ht="19.5" customHeight="1">
      <c r="A98" s="184"/>
      <c r="B98" s="183"/>
      <c r="C98" s="183"/>
      <c r="D98" s="183"/>
      <c r="E98" s="183"/>
      <c r="F98" s="183"/>
      <c r="G98" s="183"/>
      <c r="H98" s="183"/>
    </row>
    <row r="99" spans="1:8" ht="15.75">
      <c r="A99" s="184"/>
      <c r="B99" s="183"/>
      <c r="C99" s="183"/>
      <c r="D99" s="183"/>
      <c r="E99" s="183"/>
      <c r="F99" s="183"/>
      <c r="G99" s="183"/>
      <c r="H99" s="183"/>
    </row>
    <row r="100" spans="1:8" ht="15.75">
      <c r="A100" s="184"/>
      <c r="B100" s="183"/>
      <c r="C100" s="183"/>
      <c r="D100" s="183"/>
      <c r="E100" s="183"/>
      <c r="F100" s="183"/>
      <c r="G100" s="183"/>
      <c r="H100" s="183"/>
    </row>
    <row r="101" spans="1:8" ht="15.75">
      <c r="A101" s="184"/>
      <c r="B101" s="183"/>
      <c r="C101" s="183"/>
      <c r="D101" s="183"/>
      <c r="E101" s="183"/>
      <c r="F101" s="183"/>
      <c r="G101" s="183"/>
      <c r="H101" s="183"/>
    </row>
    <row r="102" spans="1:8" ht="15.75">
      <c r="A102" s="184"/>
      <c r="B102" s="183"/>
      <c r="C102" s="183"/>
      <c r="D102" s="183"/>
      <c r="E102" s="183"/>
      <c r="F102" s="183"/>
      <c r="G102" s="183"/>
      <c r="H102" s="183"/>
    </row>
    <row r="103" spans="1:8" ht="15.75">
      <c r="A103" s="184"/>
      <c r="B103" s="183"/>
      <c r="C103" s="183"/>
      <c r="D103" s="183"/>
      <c r="E103" s="183"/>
      <c r="F103" s="183"/>
      <c r="G103" s="183"/>
      <c r="H103" s="183"/>
    </row>
    <row r="104" spans="1:8" ht="15.75">
      <c r="A104" s="184"/>
      <c r="B104" s="183"/>
      <c r="C104" s="183"/>
      <c r="D104" s="183"/>
      <c r="E104" s="183"/>
      <c r="F104" s="183"/>
      <c r="G104" s="183"/>
      <c r="H104" s="183"/>
    </row>
    <row r="105" spans="1:8" ht="15.75">
      <c r="A105" s="184"/>
      <c r="B105" s="183"/>
      <c r="C105" s="183"/>
      <c r="D105" s="183"/>
      <c r="E105" s="183"/>
      <c r="F105" s="183"/>
      <c r="G105" s="183"/>
      <c r="H105" s="183"/>
    </row>
    <row r="106" spans="1:8" ht="15.75">
      <c r="A106" s="184"/>
      <c r="B106" s="183"/>
      <c r="C106" s="183"/>
      <c r="D106" s="183"/>
      <c r="E106" s="183"/>
      <c r="F106" s="183"/>
      <c r="G106" s="183"/>
      <c r="H106" s="183"/>
    </row>
    <row r="107" spans="1:8" ht="15.75">
      <c r="A107" s="184"/>
      <c r="B107" s="183"/>
      <c r="C107" s="183"/>
      <c r="D107" s="183"/>
      <c r="E107" s="183"/>
      <c r="F107" s="183"/>
      <c r="G107" s="183"/>
      <c r="H107" s="183"/>
    </row>
    <row r="108" spans="1:8" ht="15.75">
      <c r="A108" s="184"/>
      <c r="B108" s="183"/>
      <c r="C108" s="183"/>
      <c r="D108" s="183"/>
      <c r="E108" s="183"/>
      <c r="F108" s="183"/>
      <c r="G108" s="183"/>
      <c r="H108" s="183"/>
    </row>
    <row r="109" spans="1:8" ht="15.75">
      <c r="A109" s="184"/>
      <c r="B109" s="183"/>
      <c r="C109" s="183"/>
      <c r="D109" s="183"/>
      <c r="E109" s="183"/>
      <c r="F109" s="183"/>
      <c r="G109" s="183"/>
      <c r="H109" s="183"/>
    </row>
    <row r="110" spans="1:8" ht="15.75">
      <c r="A110" s="184"/>
      <c r="B110" s="183"/>
      <c r="C110" s="183"/>
      <c r="D110" s="183"/>
      <c r="E110" s="183"/>
      <c r="F110" s="183"/>
      <c r="G110" s="183"/>
      <c r="H110" s="183"/>
    </row>
    <row r="111" spans="1:8" ht="15.75">
      <c r="A111" s="184"/>
      <c r="B111" s="183"/>
      <c r="C111" s="183"/>
      <c r="D111" s="183"/>
      <c r="E111" s="183"/>
      <c r="F111" s="183"/>
      <c r="G111" s="183"/>
      <c r="H111" s="183"/>
    </row>
    <row r="112" spans="1:8" ht="15.75">
      <c r="A112" s="184"/>
      <c r="B112" s="183"/>
      <c r="C112" s="183"/>
      <c r="D112" s="183"/>
      <c r="E112" s="183"/>
      <c r="F112" s="183"/>
      <c r="G112" s="183"/>
      <c r="H112" s="183"/>
    </row>
    <row r="113" spans="1:8" ht="15.75">
      <c r="A113" s="184"/>
      <c r="B113" s="183"/>
      <c r="C113" s="183"/>
      <c r="D113" s="183"/>
      <c r="E113" s="183"/>
      <c r="F113" s="183"/>
      <c r="G113" s="183"/>
      <c r="H113" s="183"/>
    </row>
    <row r="114" spans="1:8" ht="15.75">
      <c r="A114" s="184"/>
      <c r="B114" s="183"/>
      <c r="C114" s="183"/>
      <c r="D114" s="183"/>
      <c r="E114" s="183"/>
      <c r="F114" s="183"/>
      <c r="G114" s="183"/>
      <c r="H114" s="183"/>
    </row>
    <row r="115" spans="1:8" ht="15.75">
      <c r="A115" s="184"/>
      <c r="B115" s="183"/>
      <c r="C115" s="183"/>
      <c r="D115" s="183"/>
      <c r="E115" s="183"/>
      <c r="F115" s="183"/>
      <c r="G115" s="183"/>
      <c r="H115" s="183"/>
    </row>
    <row r="116" spans="1:8" ht="15.75">
      <c r="A116" s="184"/>
      <c r="B116" s="183"/>
      <c r="C116" s="183"/>
      <c r="D116" s="183"/>
      <c r="E116" s="183"/>
      <c r="F116" s="183"/>
      <c r="G116" s="183"/>
      <c r="H116" s="183"/>
    </row>
    <row r="117" spans="1:8" ht="15.75">
      <c r="A117" s="184"/>
      <c r="B117" s="183"/>
      <c r="C117" s="183"/>
      <c r="D117" s="183"/>
      <c r="E117" s="183"/>
      <c r="F117" s="183"/>
      <c r="G117" s="183"/>
      <c r="H117" s="183"/>
    </row>
    <row r="118" spans="1:8" ht="15.75">
      <c r="A118" s="184"/>
      <c r="B118" s="183"/>
      <c r="C118" s="183"/>
      <c r="D118" s="183"/>
      <c r="E118" s="183"/>
      <c r="F118" s="183"/>
      <c r="G118" s="183"/>
      <c r="H118" s="183"/>
    </row>
    <row r="119" spans="1:8" ht="15.75">
      <c r="A119" s="184"/>
      <c r="B119" s="183"/>
      <c r="C119" s="183"/>
      <c r="D119" s="183"/>
      <c r="E119" s="183"/>
      <c r="F119" s="183"/>
      <c r="G119" s="183"/>
      <c r="H119" s="183"/>
    </row>
    <row r="120" spans="1:8" ht="15.75">
      <c r="A120" s="184"/>
      <c r="B120" s="183"/>
      <c r="C120" s="183"/>
      <c r="D120" s="183"/>
      <c r="E120" s="183"/>
      <c r="F120" s="183"/>
      <c r="G120" s="183"/>
      <c r="H120" s="183"/>
    </row>
    <row r="121" spans="1:8" ht="15.75">
      <c r="A121" s="184"/>
      <c r="B121" s="183"/>
      <c r="C121" s="183"/>
      <c r="D121" s="183"/>
      <c r="E121" s="183"/>
      <c r="F121" s="183"/>
      <c r="G121" s="183"/>
      <c r="H121" s="183"/>
    </row>
    <row r="122" spans="1:8" ht="15.75">
      <c r="A122" s="184"/>
      <c r="B122" s="183"/>
      <c r="C122" s="183"/>
      <c r="D122" s="183"/>
      <c r="E122" s="183"/>
      <c r="F122" s="183"/>
      <c r="G122" s="183"/>
      <c r="H122" s="183"/>
    </row>
    <row r="123" spans="1:8" ht="15.75">
      <c r="A123" s="184"/>
      <c r="B123" s="183"/>
      <c r="C123" s="183"/>
      <c r="D123" s="183"/>
      <c r="E123" s="183"/>
      <c r="F123" s="183"/>
      <c r="G123" s="183"/>
      <c r="H123" s="183"/>
    </row>
    <row r="124" spans="1:8" ht="15.75">
      <c r="A124" s="184"/>
      <c r="B124" s="183"/>
      <c r="C124" s="183"/>
      <c r="D124" s="183"/>
      <c r="E124" s="183"/>
      <c r="F124" s="183"/>
      <c r="G124" s="183"/>
      <c r="H124" s="183"/>
    </row>
    <row r="125" spans="1:8" ht="15.75">
      <c r="A125" s="184"/>
      <c r="B125" s="183"/>
      <c r="C125" s="183"/>
      <c r="D125" s="183"/>
      <c r="E125" s="183"/>
      <c r="F125" s="183"/>
      <c r="G125" s="183"/>
      <c r="H125" s="183"/>
    </row>
    <row r="126" spans="1:8" ht="15.75">
      <c r="A126" s="184"/>
      <c r="B126" s="183"/>
      <c r="C126" s="183"/>
      <c r="D126" s="183"/>
      <c r="E126" s="183"/>
      <c r="F126" s="183"/>
      <c r="G126" s="183"/>
      <c r="H126" s="183"/>
    </row>
    <row r="127" spans="1:8" ht="15.75">
      <c r="A127" s="184"/>
      <c r="B127" s="183"/>
      <c r="C127" s="183"/>
      <c r="D127" s="183"/>
      <c r="E127" s="183"/>
      <c r="F127" s="183"/>
      <c r="G127" s="183"/>
      <c r="H127" s="183"/>
    </row>
    <row r="128" spans="1:8" ht="15.75">
      <c r="A128" s="184"/>
      <c r="B128" s="183"/>
      <c r="C128" s="183"/>
      <c r="D128" s="183"/>
      <c r="E128" s="183"/>
      <c r="F128" s="183"/>
      <c r="G128" s="183"/>
      <c r="H128" s="183"/>
    </row>
    <row r="129" spans="1:8" ht="15.75">
      <c r="A129" s="184"/>
      <c r="B129" s="183"/>
      <c r="C129" s="183"/>
      <c r="D129" s="183"/>
      <c r="E129" s="183"/>
      <c r="F129" s="183"/>
      <c r="G129" s="183"/>
      <c r="H129" s="183"/>
    </row>
    <row r="130" spans="1:8" ht="15.75">
      <c r="A130" s="184"/>
      <c r="B130" s="183"/>
      <c r="C130" s="183"/>
      <c r="D130" s="183"/>
      <c r="E130" s="183"/>
      <c r="F130" s="183"/>
      <c r="G130" s="183"/>
      <c r="H130" s="183"/>
    </row>
    <row r="131" spans="1:8" ht="15.75">
      <c r="A131" s="184"/>
      <c r="B131" s="183"/>
      <c r="C131" s="183"/>
      <c r="D131" s="183"/>
      <c r="E131" s="183"/>
      <c r="F131" s="183"/>
      <c r="G131" s="183"/>
      <c r="H131" s="183"/>
    </row>
    <row r="132" spans="1:8" ht="15.75">
      <c r="A132" s="184"/>
      <c r="B132" s="183"/>
      <c r="C132" s="183"/>
      <c r="D132" s="183"/>
      <c r="E132" s="183"/>
      <c r="F132" s="183"/>
      <c r="G132" s="183"/>
      <c r="H132" s="183"/>
    </row>
    <row r="133" spans="1:8" ht="15.75">
      <c r="A133" s="184"/>
      <c r="B133" s="183"/>
      <c r="C133" s="183"/>
      <c r="D133" s="183"/>
      <c r="E133" s="183"/>
      <c r="F133" s="183"/>
      <c r="G133" s="183"/>
      <c r="H133" s="183"/>
    </row>
    <row r="134" spans="1:8" ht="15.75">
      <c r="A134" s="184"/>
      <c r="B134" s="183"/>
      <c r="C134" s="183"/>
      <c r="D134" s="183"/>
      <c r="E134" s="183"/>
      <c r="F134" s="183"/>
      <c r="G134" s="183"/>
      <c r="H134" s="183"/>
    </row>
    <row r="135" spans="1:8" ht="15.75">
      <c r="A135" s="184"/>
      <c r="B135" s="183"/>
      <c r="C135" s="183"/>
      <c r="D135" s="183"/>
      <c r="E135" s="183"/>
      <c r="F135" s="183"/>
      <c r="G135" s="183"/>
      <c r="H135" s="183"/>
    </row>
    <row r="136" spans="1:8" ht="15.75">
      <c r="A136" s="184"/>
      <c r="B136" s="183"/>
      <c r="C136" s="183"/>
      <c r="D136" s="183"/>
      <c r="E136" s="183"/>
      <c r="F136" s="183"/>
      <c r="G136" s="183"/>
      <c r="H136" s="183"/>
    </row>
    <row r="137" spans="1:8" ht="15.75">
      <c r="A137" s="184"/>
      <c r="B137" s="183"/>
      <c r="C137" s="183"/>
      <c r="D137" s="183"/>
      <c r="E137" s="183"/>
      <c r="F137" s="183"/>
      <c r="G137" s="183"/>
      <c r="H137" s="183"/>
    </row>
    <row r="138" spans="1:8" ht="15.75">
      <c r="A138" s="184"/>
      <c r="B138" s="183"/>
      <c r="C138" s="183"/>
      <c r="D138" s="183"/>
      <c r="E138" s="183"/>
      <c r="F138" s="183"/>
      <c r="G138" s="183"/>
      <c r="H138" s="183"/>
    </row>
    <row r="139" spans="1:8" ht="15.75">
      <c r="A139" s="184"/>
      <c r="B139" s="183"/>
      <c r="C139" s="183"/>
      <c r="D139" s="183"/>
      <c r="E139" s="183"/>
      <c r="F139" s="183"/>
      <c r="G139" s="183"/>
      <c r="H139" s="183"/>
    </row>
    <row r="140" spans="1:8" ht="15.75">
      <c r="A140" s="184"/>
      <c r="B140" s="183"/>
      <c r="C140" s="183"/>
      <c r="D140" s="183"/>
      <c r="E140" s="183"/>
      <c r="F140" s="183"/>
      <c r="G140" s="183"/>
      <c r="H140" s="183"/>
    </row>
    <row r="141" spans="1:8" ht="15.75">
      <c r="A141" s="184"/>
      <c r="B141" s="183"/>
      <c r="C141" s="183"/>
      <c r="D141" s="183"/>
      <c r="E141" s="183"/>
      <c r="F141" s="183"/>
      <c r="G141" s="183"/>
      <c r="H141" s="183"/>
    </row>
    <row r="142" spans="1:8" ht="15.75">
      <c r="A142" s="184"/>
      <c r="B142" s="183"/>
      <c r="C142" s="183"/>
      <c r="D142" s="183"/>
      <c r="E142" s="183"/>
      <c r="F142" s="183"/>
      <c r="G142" s="183"/>
      <c r="H142" s="183"/>
    </row>
    <row r="143" spans="1:8" ht="15.75">
      <c r="A143" s="184"/>
      <c r="B143" s="183"/>
      <c r="C143" s="183"/>
      <c r="D143" s="183"/>
      <c r="E143" s="183"/>
      <c r="F143" s="183"/>
      <c r="G143" s="183"/>
      <c r="H143" s="183"/>
    </row>
    <row r="144" spans="1:8" ht="15.75">
      <c r="A144" s="184"/>
      <c r="B144" s="183"/>
      <c r="C144" s="183"/>
      <c r="D144" s="183"/>
      <c r="E144" s="183"/>
      <c r="F144" s="183"/>
      <c r="G144" s="183"/>
      <c r="H144" s="183"/>
    </row>
    <row r="145" spans="1:8" ht="15.75">
      <c r="A145" s="184"/>
      <c r="B145" s="183"/>
      <c r="C145" s="183"/>
      <c r="D145" s="183"/>
      <c r="E145" s="183"/>
      <c r="F145" s="183"/>
      <c r="G145" s="183"/>
      <c r="H145" s="183"/>
    </row>
    <row r="146" spans="1:8" ht="15.75">
      <c r="A146" s="184"/>
      <c r="B146" s="183"/>
      <c r="C146" s="183"/>
      <c r="D146" s="183"/>
      <c r="E146" s="183"/>
      <c r="F146" s="183"/>
      <c r="G146" s="183"/>
      <c r="H146" s="183"/>
    </row>
    <row r="147" spans="1:8" ht="15.75">
      <c r="A147" s="184"/>
      <c r="B147" s="183"/>
      <c r="C147" s="183"/>
      <c r="D147" s="183"/>
      <c r="E147" s="183"/>
      <c r="F147" s="183"/>
      <c r="G147" s="183"/>
      <c r="H147" s="183"/>
    </row>
    <row r="148" spans="1:8" ht="15.75">
      <c r="A148" s="184"/>
      <c r="B148" s="183"/>
      <c r="C148" s="183"/>
      <c r="D148" s="183"/>
      <c r="E148" s="183"/>
      <c r="F148" s="183"/>
      <c r="G148" s="183"/>
      <c r="H148" s="183"/>
    </row>
    <row r="149" spans="1:8" ht="15.75">
      <c r="A149" s="184"/>
      <c r="B149" s="183"/>
      <c r="C149" s="183"/>
      <c r="D149" s="183"/>
      <c r="E149" s="183"/>
      <c r="F149" s="183"/>
      <c r="G149" s="183"/>
      <c r="H149" s="183"/>
    </row>
    <row r="150" spans="1:8" ht="15.75">
      <c r="A150" s="184"/>
      <c r="B150" s="183"/>
      <c r="C150" s="183"/>
      <c r="D150" s="183"/>
      <c r="E150" s="183"/>
      <c r="F150" s="183"/>
      <c r="G150" s="183"/>
      <c r="H150" s="183"/>
    </row>
    <row r="151" spans="1:8" ht="15.75">
      <c r="A151" s="184"/>
      <c r="B151" s="183"/>
      <c r="C151" s="183"/>
      <c r="D151" s="183"/>
      <c r="E151" s="183"/>
      <c r="F151" s="183"/>
      <c r="G151" s="183"/>
      <c r="H151" s="183"/>
    </row>
    <row r="152" spans="1:8" ht="15.75">
      <c r="A152" s="184"/>
      <c r="B152" s="183"/>
      <c r="C152" s="183"/>
      <c r="D152" s="183"/>
      <c r="E152" s="183"/>
      <c r="F152" s="183"/>
      <c r="G152" s="183"/>
      <c r="H152" s="183"/>
    </row>
    <row r="153" spans="1:8" ht="15.75">
      <c r="A153" s="184"/>
      <c r="B153" s="183"/>
      <c r="C153" s="183"/>
      <c r="D153" s="183"/>
      <c r="E153" s="183"/>
      <c r="F153" s="183"/>
      <c r="G153" s="183"/>
      <c r="H153" s="183"/>
    </row>
    <row r="154" spans="1:8" ht="15.75">
      <c r="A154" s="184"/>
      <c r="B154" s="183"/>
      <c r="C154" s="183"/>
      <c r="D154" s="183"/>
      <c r="E154" s="183"/>
      <c r="F154" s="183"/>
      <c r="G154" s="183"/>
      <c r="H154" s="183"/>
    </row>
    <row r="155" spans="1:8" ht="15.75">
      <c r="A155" s="184"/>
      <c r="B155" s="183"/>
      <c r="C155" s="183"/>
      <c r="D155" s="183"/>
      <c r="E155" s="183"/>
      <c r="F155" s="183"/>
      <c r="G155" s="183"/>
      <c r="H155" s="183"/>
    </row>
    <row r="156" spans="1:8" ht="15.75">
      <c r="A156" s="184"/>
      <c r="B156" s="183"/>
      <c r="C156" s="183"/>
      <c r="D156" s="183"/>
      <c r="E156" s="183"/>
      <c r="F156" s="183"/>
      <c r="G156" s="183"/>
      <c r="H156" s="183"/>
    </row>
    <row r="157" spans="1:8" ht="15.75">
      <c r="A157" s="184"/>
      <c r="B157" s="183"/>
      <c r="C157" s="183"/>
      <c r="D157" s="183"/>
      <c r="E157" s="183"/>
      <c r="F157" s="183"/>
      <c r="G157" s="183"/>
      <c r="H157" s="183"/>
    </row>
    <row r="158" spans="1:8" ht="15.75">
      <c r="A158" s="184"/>
      <c r="B158" s="183"/>
      <c r="C158" s="183"/>
      <c r="D158" s="183"/>
      <c r="E158" s="183"/>
      <c r="F158" s="183"/>
      <c r="G158" s="183"/>
      <c r="H158" s="183"/>
    </row>
    <row r="159" spans="1:8" ht="15.75">
      <c r="A159" s="184"/>
      <c r="B159" s="183"/>
      <c r="C159" s="183"/>
      <c r="D159" s="183"/>
      <c r="E159" s="183"/>
      <c r="F159" s="183"/>
      <c r="G159" s="183"/>
      <c r="H159" s="183"/>
    </row>
    <row r="160" spans="1:8" ht="15.75">
      <c r="A160" s="184"/>
      <c r="B160" s="183"/>
      <c r="C160" s="183"/>
      <c r="D160" s="183"/>
      <c r="E160" s="183"/>
      <c r="F160" s="183"/>
      <c r="G160" s="183"/>
      <c r="H160" s="183"/>
    </row>
    <row r="161" spans="1:8" ht="15.75">
      <c r="A161" s="184"/>
      <c r="B161" s="183"/>
      <c r="C161" s="183"/>
      <c r="D161" s="183"/>
      <c r="E161" s="183"/>
      <c r="F161" s="183"/>
      <c r="G161" s="183"/>
      <c r="H161" s="183"/>
    </row>
    <row r="162" spans="1:8" ht="15.75">
      <c r="A162" s="184"/>
      <c r="B162" s="183"/>
      <c r="C162" s="183"/>
      <c r="D162" s="183"/>
      <c r="E162" s="183"/>
      <c r="F162" s="183"/>
      <c r="G162" s="183"/>
      <c r="H162" s="183"/>
    </row>
  </sheetData>
  <sheetProtection/>
  <mergeCells count="10">
    <mergeCell ref="A43:H43"/>
    <mergeCell ref="A45:A48"/>
    <mergeCell ref="B45:B48"/>
    <mergeCell ref="F45:G45"/>
    <mergeCell ref="F46:G46"/>
    <mergeCell ref="A1:H1"/>
    <mergeCell ref="A3:A6"/>
    <mergeCell ref="B3:B6"/>
    <mergeCell ref="F3:G3"/>
    <mergeCell ref="F4:G4"/>
  </mergeCells>
  <printOptions horizontalCentered="1"/>
  <pageMargins left="0.1968503937007874" right="0" top="0.4330708661417323" bottom="0.2362204724409449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31">
      <selection activeCell="A76" sqref="A76"/>
    </sheetView>
  </sheetViews>
  <sheetFormatPr defaultColWidth="9.140625" defaultRowHeight="12.75"/>
  <cols>
    <col min="1" max="1" width="58.140625" style="194" customWidth="1"/>
    <col min="2" max="4" width="12.7109375" style="194" customWidth="1"/>
    <col min="5" max="16384" width="9.140625" style="194" customWidth="1"/>
  </cols>
  <sheetData>
    <row r="1" spans="1:4" ht="41.25" customHeight="1">
      <c r="A1" s="406" t="s">
        <v>382</v>
      </c>
      <c r="B1" s="406"/>
      <c r="C1" s="406"/>
      <c r="D1" s="406"/>
    </row>
    <row r="2" spans="1:4" ht="14.25" customHeight="1" thickBot="1">
      <c r="A2" s="192"/>
      <c r="B2" s="192"/>
      <c r="C2" s="192"/>
      <c r="D2" s="175" t="s">
        <v>38</v>
      </c>
    </row>
    <row r="3" spans="1:4" ht="87" customHeight="1">
      <c r="A3" s="193"/>
      <c r="B3" s="207" t="s">
        <v>348</v>
      </c>
      <c r="C3" s="207" t="s">
        <v>349</v>
      </c>
      <c r="D3" s="207" t="s">
        <v>350</v>
      </c>
    </row>
    <row r="4" spans="1:4" ht="18" customHeight="1">
      <c r="A4" s="195" t="s">
        <v>82</v>
      </c>
      <c r="B4" s="223">
        <v>99.33</v>
      </c>
      <c r="C4" s="223">
        <v>97.64</v>
      </c>
      <c r="D4" s="223">
        <v>98.89</v>
      </c>
    </row>
    <row r="5" spans="1:4" s="197" customFormat="1" ht="18" customHeight="1">
      <c r="A5" s="196" t="s">
        <v>229</v>
      </c>
      <c r="B5" s="224"/>
      <c r="C5" s="224"/>
      <c r="D5" s="224"/>
    </row>
    <row r="6" spans="1:4" ht="18" customHeight="1">
      <c r="A6" s="198" t="s">
        <v>230</v>
      </c>
      <c r="B6" s="209">
        <v>100.14</v>
      </c>
      <c r="C6" s="209">
        <v>75.68</v>
      </c>
      <c r="D6" s="209">
        <v>80.78</v>
      </c>
    </row>
    <row r="7" spans="1:4" ht="18" customHeight="1">
      <c r="A7" s="198" t="s">
        <v>210</v>
      </c>
      <c r="B7" s="209">
        <v>99.26</v>
      </c>
      <c r="C7" s="209">
        <v>97.98</v>
      </c>
      <c r="D7" s="209">
        <v>99.17</v>
      </c>
    </row>
    <row r="8" spans="1:4" ht="30" customHeight="1">
      <c r="A8" s="199" t="s">
        <v>231</v>
      </c>
      <c r="B8" s="208">
        <v>100</v>
      </c>
      <c r="C8" s="208">
        <v>105.43</v>
      </c>
      <c r="D8" s="208">
        <v>105.53</v>
      </c>
    </row>
    <row r="9" spans="1:4" ht="18" customHeight="1">
      <c r="A9" s="198" t="s">
        <v>232</v>
      </c>
      <c r="B9" s="209">
        <v>100</v>
      </c>
      <c r="C9" s="209">
        <v>99.02</v>
      </c>
      <c r="D9" s="209">
        <v>98.65</v>
      </c>
    </row>
    <row r="10" spans="1:4" s="200" customFormat="1" ht="18" customHeight="1">
      <c r="A10" s="196" t="s">
        <v>233</v>
      </c>
      <c r="B10" s="224"/>
      <c r="C10" s="224"/>
      <c r="D10" s="224"/>
    </row>
    <row r="11" spans="1:4" s="200" customFormat="1" ht="18" customHeight="1">
      <c r="A11" s="201" t="s">
        <v>234</v>
      </c>
      <c r="B11" s="210">
        <v>100</v>
      </c>
      <c r="C11" s="210">
        <v>60.99</v>
      </c>
      <c r="D11" s="210">
        <v>64.93</v>
      </c>
    </row>
    <row r="12" spans="1:4" s="200" customFormat="1" ht="18" customHeight="1">
      <c r="A12" s="201" t="s">
        <v>235</v>
      </c>
      <c r="B12" s="210">
        <v>100.27</v>
      </c>
      <c r="C12" s="210">
        <v>96.92</v>
      </c>
      <c r="D12" s="210">
        <v>103.65</v>
      </c>
    </row>
    <row r="13" spans="1:4" s="200" customFormat="1" ht="18" customHeight="1">
      <c r="A13" s="201" t="s">
        <v>211</v>
      </c>
      <c r="B13" s="210">
        <v>97.17</v>
      </c>
      <c r="C13" s="210">
        <v>97.38</v>
      </c>
      <c r="D13" s="210">
        <v>97.02</v>
      </c>
    </row>
    <row r="14" spans="1:4" s="200" customFormat="1" ht="18" customHeight="1">
      <c r="A14" s="201" t="s">
        <v>212</v>
      </c>
      <c r="B14" s="210">
        <v>100</v>
      </c>
      <c r="C14" s="210">
        <v>95.3</v>
      </c>
      <c r="D14" s="210">
        <v>95.98</v>
      </c>
    </row>
    <row r="15" spans="1:4" s="200" customFormat="1" ht="18" customHeight="1">
      <c r="A15" s="201" t="s">
        <v>213</v>
      </c>
      <c r="B15" s="210">
        <v>104.98</v>
      </c>
      <c r="C15" s="210">
        <v>117.54</v>
      </c>
      <c r="D15" s="210">
        <v>122.43</v>
      </c>
    </row>
    <row r="16" spans="1:4" s="200" customFormat="1" ht="18" customHeight="1">
      <c r="A16" s="201" t="s">
        <v>214</v>
      </c>
      <c r="B16" s="210">
        <v>100.19</v>
      </c>
      <c r="C16" s="210">
        <v>102.55</v>
      </c>
      <c r="D16" s="210">
        <v>104.06</v>
      </c>
    </row>
    <row r="17" spans="1:4" s="200" customFormat="1" ht="18" customHeight="1">
      <c r="A17" s="201" t="s">
        <v>215</v>
      </c>
      <c r="B17" s="210">
        <v>100.8</v>
      </c>
      <c r="C17" s="210">
        <v>93.33</v>
      </c>
      <c r="D17" s="210">
        <v>95.14</v>
      </c>
    </row>
    <row r="18" spans="1:4" s="200" customFormat="1" ht="30" customHeight="1">
      <c r="A18" s="201" t="s">
        <v>236</v>
      </c>
      <c r="B18" s="210">
        <v>100</v>
      </c>
      <c r="C18" s="210">
        <v>98.03</v>
      </c>
      <c r="D18" s="210">
        <v>98.35</v>
      </c>
    </row>
    <row r="19" spans="1:4" s="200" customFormat="1" ht="18" customHeight="1">
      <c r="A19" s="201" t="s">
        <v>216</v>
      </c>
      <c r="B19" s="210">
        <v>100.56</v>
      </c>
      <c r="C19" s="210">
        <v>96.78</v>
      </c>
      <c r="D19" s="210">
        <v>93.5</v>
      </c>
    </row>
    <row r="20" spans="1:4" s="200" customFormat="1" ht="18" customHeight="1">
      <c r="A20" s="201" t="s">
        <v>217</v>
      </c>
      <c r="B20" s="210">
        <v>100</v>
      </c>
      <c r="C20" s="210">
        <v>102.7</v>
      </c>
      <c r="D20" s="210">
        <v>101.31</v>
      </c>
    </row>
    <row r="21" spans="1:4" s="200" customFormat="1" ht="18" customHeight="1">
      <c r="A21" s="201" t="s">
        <v>218</v>
      </c>
      <c r="B21" s="210">
        <v>100</v>
      </c>
      <c r="C21" s="210">
        <v>101.3</v>
      </c>
      <c r="D21" s="210">
        <v>86.17</v>
      </c>
    </row>
    <row r="22" spans="1:4" s="200" customFormat="1" ht="18" customHeight="1">
      <c r="A22" s="201" t="s">
        <v>219</v>
      </c>
      <c r="B22" s="210">
        <v>100</v>
      </c>
      <c r="C22" s="210">
        <v>100.15</v>
      </c>
      <c r="D22" s="210">
        <v>101.18</v>
      </c>
    </row>
    <row r="23" spans="1:4" s="200" customFormat="1" ht="18" customHeight="1">
      <c r="A23" s="201" t="s">
        <v>220</v>
      </c>
      <c r="B23" s="210">
        <v>97.44</v>
      </c>
      <c r="C23" s="210">
        <v>108.13</v>
      </c>
      <c r="D23" s="210">
        <v>110.1</v>
      </c>
    </row>
    <row r="24" spans="1:4" s="200" customFormat="1" ht="18" customHeight="1">
      <c r="A24" s="201" t="s">
        <v>221</v>
      </c>
      <c r="B24" s="210">
        <v>100.19</v>
      </c>
      <c r="C24" s="210">
        <v>163.48</v>
      </c>
      <c r="D24" s="210">
        <v>109.12</v>
      </c>
    </row>
    <row r="25" spans="1:4" s="200" customFormat="1" ht="18" customHeight="1">
      <c r="A25" s="201" t="s">
        <v>222</v>
      </c>
      <c r="B25" s="210">
        <v>100</v>
      </c>
      <c r="C25" s="210">
        <v>47.89</v>
      </c>
      <c r="D25" s="210">
        <v>45.33</v>
      </c>
    </row>
    <row r="26" spans="1:4" s="200" customFormat="1" ht="18" customHeight="1">
      <c r="A26" s="201" t="s">
        <v>223</v>
      </c>
      <c r="B26" s="210">
        <v>101.75</v>
      </c>
      <c r="C26" s="210">
        <v>91.35</v>
      </c>
      <c r="D26" s="210">
        <v>90.52</v>
      </c>
    </row>
    <row r="27" spans="1:4" s="200" customFormat="1" ht="18" customHeight="1">
      <c r="A27" s="201" t="s">
        <v>224</v>
      </c>
      <c r="B27" s="210">
        <v>100</v>
      </c>
      <c r="C27" s="210">
        <v>91.89</v>
      </c>
      <c r="D27" s="210">
        <v>91.4</v>
      </c>
    </row>
    <row r="28" spans="1:4" s="200" customFormat="1" ht="18" customHeight="1">
      <c r="A28" s="201" t="s">
        <v>225</v>
      </c>
      <c r="B28" s="210">
        <v>100</v>
      </c>
      <c r="C28" s="210">
        <v>80</v>
      </c>
      <c r="D28" s="210">
        <v>63.16</v>
      </c>
    </row>
    <row r="29" spans="1:4" s="200" customFormat="1" ht="18" customHeight="1">
      <c r="A29" s="201" t="s">
        <v>226</v>
      </c>
      <c r="B29" s="210">
        <v>94.87</v>
      </c>
      <c r="C29" s="210">
        <v>61.16</v>
      </c>
      <c r="D29" s="210">
        <v>74.21</v>
      </c>
    </row>
    <row r="30" spans="1:4" s="200" customFormat="1" ht="18" customHeight="1">
      <c r="A30" s="201" t="s">
        <v>237</v>
      </c>
      <c r="B30" s="210">
        <v>100</v>
      </c>
      <c r="C30" s="210">
        <v>100</v>
      </c>
      <c r="D30" s="210">
        <v>100</v>
      </c>
    </row>
    <row r="31" spans="1:4" s="200" customFormat="1" ht="18" customHeight="1">
      <c r="A31" s="201" t="s">
        <v>227</v>
      </c>
      <c r="B31" s="210">
        <v>98.05</v>
      </c>
      <c r="C31" s="210">
        <v>93.58</v>
      </c>
      <c r="D31" s="210">
        <v>100.12</v>
      </c>
    </row>
    <row r="32" spans="1:4" s="200" customFormat="1" ht="18" customHeight="1">
      <c r="A32" s="201" t="s">
        <v>228</v>
      </c>
      <c r="B32" s="210">
        <v>137.5</v>
      </c>
      <c r="C32" s="210">
        <v>2.68</v>
      </c>
      <c r="D32" s="210">
        <v>4.06</v>
      </c>
    </row>
    <row r="33" spans="1:4" s="200" customFormat="1" ht="30" customHeight="1">
      <c r="A33" s="201" t="s">
        <v>238</v>
      </c>
      <c r="B33" s="210">
        <v>100</v>
      </c>
      <c r="C33" s="210">
        <v>105.43</v>
      </c>
      <c r="D33" s="210">
        <v>105.53</v>
      </c>
    </row>
    <row r="34" spans="1:4" s="200" customFormat="1" ht="18" customHeight="1">
      <c r="A34" s="201" t="s">
        <v>239</v>
      </c>
      <c r="B34" s="210">
        <v>100</v>
      </c>
      <c r="C34" s="210">
        <v>98.66</v>
      </c>
      <c r="D34" s="210">
        <v>97.55</v>
      </c>
    </row>
    <row r="35" spans="1:4" s="200" customFormat="1" ht="18" customHeight="1">
      <c r="A35" s="201" t="s">
        <v>240</v>
      </c>
      <c r="B35" s="210">
        <v>100</v>
      </c>
      <c r="C35" s="210">
        <v>99.22</v>
      </c>
      <c r="D35" s="210">
        <v>99.29</v>
      </c>
    </row>
    <row r="36" spans="1:4" s="197" customFormat="1" ht="18" customHeight="1">
      <c r="A36" s="202" t="s">
        <v>241</v>
      </c>
      <c r="B36" s="225"/>
      <c r="C36" s="225"/>
      <c r="D36" s="225"/>
    </row>
    <row r="37" spans="1:4" ht="18" customHeight="1">
      <c r="A37" s="198" t="s">
        <v>242</v>
      </c>
      <c r="B37" s="209">
        <v>100</v>
      </c>
      <c r="C37" s="209">
        <v>98.45</v>
      </c>
      <c r="D37" s="209">
        <v>98.46</v>
      </c>
    </row>
    <row r="38" spans="1:4" ht="18" customHeight="1">
      <c r="A38" s="198" t="s">
        <v>243</v>
      </c>
      <c r="B38" s="209">
        <v>99.26</v>
      </c>
      <c r="C38" s="209">
        <v>97.42</v>
      </c>
      <c r="D38" s="209">
        <v>98.83</v>
      </c>
    </row>
    <row r="39" spans="1:4" ht="18" customHeight="1">
      <c r="A39" s="198" t="s">
        <v>244</v>
      </c>
      <c r="B39" s="209">
        <v>100</v>
      </c>
      <c r="C39" s="209">
        <v>101.52</v>
      </c>
      <c r="D39" s="209">
        <v>100.75</v>
      </c>
    </row>
  </sheetData>
  <sheetProtection/>
  <mergeCells count="1">
    <mergeCell ref="A1:D1"/>
  </mergeCells>
  <printOptions horizontalCentered="1"/>
  <pageMargins left="0.2755905511811024" right="0.4330708661417323" top="0.1968503937007874" bottom="0.1968503937007874" header="0.2362204724409449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C1">
      <selection activeCell="M9" sqref="M9"/>
    </sheetView>
  </sheetViews>
  <sheetFormatPr defaultColWidth="9.140625" defaultRowHeight="12.75"/>
  <cols>
    <col min="1" max="1" width="40.421875" style="3" customWidth="1"/>
    <col min="2" max="2" width="11.57421875" style="3" customWidth="1"/>
    <col min="3" max="3" width="11.00390625" style="3" customWidth="1"/>
    <col min="4" max="4" width="9.7109375" style="3" customWidth="1"/>
    <col min="5" max="5" width="13.140625" style="3" customWidth="1"/>
    <col min="6" max="6" width="13.57421875" style="3" customWidth="1"/>
    <col min="7" max="7" width="10.28125" style="3" customWidth="1"/>
    <col min="8" max="16384" width="9.140625" style="3" customWidth="1"/>
  </cols>
  <sheetData>
    <row r="1" spans="1:7" ht="48.75" customHeight="1">
      <c r="A1" s="407" t="s">
        <v>383</v>
      </c>
      <c r="B1" s="407"/>
      <c r="C1" s="407"/>
      <c r="D1" s="407"/>
      <c r="E1" s="407"/>
      <c r="F1" s="407"/>
      <c r="G1" s="40"/>
    </row>
    <row r="2" spans="1:7" ht="21" customHeight="1" thickBot="1">
      <c r="A2" s="32"/>
      <c r="B2" s="32"/>
      <c r="C2" s="32"/>
      <c r="D2" s="33"/>
      <c r="E2" s="39"/>
      <c r="F2" s="214" t="s">
        <v>248</v>
      </c>
      <c r="G2" s="45"/>
    </row>
    <row r="3" spans="1:7" s="48" customFormat="1" ht="19.5" customHeight="1">
      <c r="A3" s="46"/>
      <c r="B3" s="256" t="s">
        <v>3</v>
      </c>
      <c r="C3" s="256" t="s">
        <v>288</v>
      </c>
      <c r="D3" s="256" t="s">
        <v>288</v>
      </c>
      <c r="E3" s="257" t="s">
        <v>275</v>
      </c>
      <c r="F3" s="256" t="s">
        <v>275</v>
      </c>
      <c r="G3" s="47"/>
    </row>
    <row r="4" spans="1:7" s="48" customFormat="1" ht="19.5" customHeight="1">
      <c r="A4" s="46"/>
      <c r="B4" s="258" t="s">
        <v>261</v>
      </c>
      <c r="C4" s="258" t="s">
        <v>273</v>
      </c>
      <c r="D4" s="258" t="s">
        <v>274</v>
      </c>
      <c r="E4" s="258" t="s">
        <v>351</v>
      </c>
      <c r="F4" s="258" t="s">
        <v>351</v>
      </c>
      <c r="G4" s="47"/>
    </row>
    <row r="5" spans="1:7" s="48" customFormat="1" ht="19.5" customHeight="1">
      <c r="A5" s="46"/>
      <c r="B5" s="258" t="s">
        <v>207</v>
      </c>
      <c r="C5" s="258" t="s">
        <v>207</v>
      </c>
      <c r="D5" s="258" t="s">
        <v>207</v>
      </c>
      <c r="E5" s="258" t="s">
        <v>289</v>
      </c>
      <c r="F5" s="258" t="s">
        <v>200</v>
      </c>
      <c r="G5" s="47"/>
    </row>
    <row r="6" spans="1:7" s="48" customFormat="1" ht="19.5" customHeight="1">
      <c r="A6" s="46"/>
      <c r="B6" s="259">
        <v>2020</v>
      </c>
      <c r="C6" s="259">
        <v>2020</v>
      </c>
      <c r="D6" s="259">
        <v>2020</v>
      </c>
      <c r="E6" s="259" t="s">
        <v>352</v>
      </c>
      <c r="F6" s="259" t="s">
        <v>290</v>
      </c>
      <c r="G6" s="47"/>
    </row>
    <row r="7" spans="1:7" s="52" customFormat="1" ht="30" customHeight="1">
      <c r="A7" s="49" t="s">
        <v>1</v>
      </c>
      <c r="B7" s="50">
        <f>B8+B15+B20</f>
        <v>407660</v>
      </c>
      <c r="C7" s="50">
        <f>C8+C15+C20</f>
        <v>630920</v>
      </c>
      <c r="D7" s="50">
        <f>D8+D15+D20</f>
        <v>1799865</v>
      </c>
      <c r="E7" s="260">
        <v>24.2</v>
      </c>
      <c r="F7" s="260">
        <v>140.7</v>
      </c>
      <c r="G7" s="51"/>
    </row>
    <row r="8" spans="1:7" s="56" customFormat="1" ht="19.5" customHeight="1">
      <c r="A8" s="261" t="s">
        <v>291</v>
      </c>
      <c r="B8" s="262">
        <f>B9+B11+B12+B13+B14</f>
        <v>260684</v>
      </c>
      <c r="C8" s="262">
        <f>C9+C11+C12+C13+C14</f>
        <v>354002</v>
      </c>
      <c r="D8" s="262">
        <f>D9+D11+D12+D13+D14</f>
        <v>1161142</v>
      </c>
      <c r="E8" s="260">
        <v>25</v>
      </c>
      <c r="F8" s="260">
        <v>155</v>
      </c>
      <c r="G8" s="54"/>
    </row>
    <row r="9" spans="1:7" s="213" customFormat="1" ht="19.5" customHeight="1">
      <c r="A9" s="263" t="s">
        <v>292</v>
      </c>
      <c r="B9" s="53">
        <v>93811</v>
      </c>
      <c r="C9" s="53">
        <v>117115</v>
      </c>
      <c r="D9" s="53">
        <v>375014</v>
      </c>
      <c r="E9" s="264">
        <v>25.9</v>
      </c>
      <c r="F9" s="264">
        <v>107.1</v>
      </c>
      <c r="G9" s="212"/>
    </row>
    <row r="10" spans="1:7" s="213" customFormat="1" ht="19.5" customHeight="1">
      <c r="A10" s="265" t="s">
        <v>293</v>
      </c>
      <c r="B10" s="211">
        <v>84625</v>
      </c>
      <c r="C10" s="211">
        <v>102500</v>
      </c>
      <c r="D10" s="266">
        <v>341423</v>
      </c>
      <c r="E10" s="267">
        <v>34.2</v>
      </c>
      <c r="F10" s="267">
        <v>120.8</v>
      </c>
      <c r="G10" s="212"/>
    </row>
    <row r="11" spans="1:7" s="213" customFormat="1" ht="19.5" customHeight="1">
      <c r="A11" s="263" t="s">
        <v>294</v>
      </c>
      <c r="B11" s="53">
        <v>27459</v>
      </c>
      <c r="C11" s="53">
        <v>67001</v>
      </c>
      <c r="D11" s="53">
        <v>152711</v>
      </c>
      <c r="E11" s="264">
        <v>16</v>
      </c>
      <c r="F11" s="264">
        <v>125.9</v>
      </c>
      <c r="G11" s="212"/>
    </row>
    <row r="12" spans="1:7" s="213" customFormat="1" ht="19.5" customHeight="1">
      <c r="A12" s="263" t="s">
        <v>295</v>
      </c>
      <c r="B12" s="53">
        <v>98518</v>
      </c>
      <c r="C12" s="53">
        <v>128721</v>
      </c>
      <c r="D12" s="53">
        <v>404960</v>
      </c>
      <c r="E12" s="264">
        <v>38.9</v>
      </c>
      <c r="F12" s="264">
        <v>3213.5</v>
      </c>
      <c r="G12" s="212"/>
    </row>
    <row r="13" spans="1:7" s="213" customFormat="1" ht="19.5" customHeight="1">
      <c r="A13" s="263" t="s">
        <v>296</v>
      </c>
      <c r="B13" s="53">
        <v>561</v>
      </c>
      <c r="C13" s="53">
        <v>10454</v>
      </c>
      <c r="D13" s="53">
        <v>40706</v>
      </c>
      <c r="E13" s="264">
        <v>35.4</v>
      </c>
      <c r="F13" s="264">
        <v>78.9</v>
      </c>
      <c r="G13" s="212"/>
    </row>
    <row r="14" spans="1:7" s="56" customFormat="1" ht="19.5" customHeight="1">
      <c r="A14" s="263" t="s">
        <v>297</v>
      </c>
      <c r="B14" s="53">
        <v>40335</v>
      </c>
      <c r="C14" s="53">
        <v>30711</v>
      </c>
      <c r="D14" s="53">
        <v>187751</v>
      </c>
      <c r="E14" s="264">
        <v>17.3</v>
      </c>
      <c r="F14" s="264">
        <v>87.9</v>
      </c>
      <c r="G14" s="54"/>
    </row>
    <row r="15" spans="1:7" s="55" customFormat="1" ht="19.5" customHeight="1">
      <c r="A15" s="261" t="s">
        <v>298</v>
      </c>
      <c r="B15" s="262">
        <f>B16+B18+B19</f>
        <v>108676</v>
      </c>
      <c r="C15" s="262">
        <f>C16+C18+C19</f>
        <v>182317</v>
      </c>
      <c r="D15" s="262">
        <f>D16+D18+D19</f>
        <v>444965</v>
      </c>
      <c r="E15" s="260">
        <v>15.9</v>
      </c>
      <c r="F15" s="260">
        <v>114.2</v>
      </c>
      <c r="G15" s="54"/>
    </row>
    <row r="16" spans="1:7" s="55" customFormat="1" ht="19.5" customHeight="1">
      <c r="A16" s="263" t="s">
        <v>299</v>
      </c>
      <c r="B16" s="53">
        <v>66815</v>
      </c>
      <c r="C16" s="53">
        <v>86541</v>
      </c>
      <c r="D16" s="53">
        <v>237994</v>
      </c>
      <c r="E16" s="264">
        <v>11.1</v>
      </c>
      <c r="F16" s="264">
        <v>113.1</v>
      </c>
      <c r="G16" s="54"/>
    </row>
    <row r="17" spans="1:7" s="222" customFormat="1" ht="19.5" customHeight="1">
      <c r="A17" s="268" t="s">
        <v>293</v>
      </c>
      <c r="B17" s="266">
        <v>63306</v>
      </c>
      <c r="C17" s="266">
        <v>69654</v>
      </c>
      <c r="D17" s="266">
        <v>212038</v>
      </c>
      <c r="E17" s="269">
        <v>10.6</v>
      </c>
      <c r="F17" s="269">
        <v>136.7</v>
      </c>
      <c r="G17" s="270"/>
    </row>
    <row r="18" spans="1:7" s="39" customFormat="1" ht="19.5" customHeight="1">
      <c r="A18" s="263" t="s">
        <v>300</v>
      </c>
      <c r="B18" s="53">
        <v>20109</v>
      </c>
      <c r="C18" s="53">
        <v>68115</v>
      </c>
      <c r="D18" s="53">
        <v>120207</v>
      </c>
      <c r="E18" s="271">
        <v>18.9</v>
      </c>
      <c r="F18" s="271">
        <v>137.3</v>
      </c>
      <c r="G18" s="57"/>
    </row>
    <row r="19" spans="1:6" ht="19.5" customHeight="1">
      <c r="A19" s="263" t="s">
        <v>297</v>
      </c>
      <c r="B19" s="53">
        <v>21752</v>
      </c>
      <c r="C19" s="53">
        <v>27661</v>
      </c>
      <c r="D19" s="53">
        <v>86764</v>
      </c>
      <c r="E19" s="272">
        <v>0</v>
      </c>
      <c r="F19" s="271">
        <v>94.5</v>
      </c>
    </row>
    <row r="20" spans="1:6" ht="19.5" customHeight="1">
      <c r="A20" s="261" t="s">
        <v>301</v>
      </c>
      <c r="B20" s="262">
        <f>B21+B23+B24</f>
        <v>38300</v>
      </c>
      <c r="C20" s="262">
        <f>C21+C23+C24</f>
        <v>94601</v>
      </c>
      <c r="D20" s="262">
        <f>D21+D23+D24</f>
        <v>193758</v>
      </c>
      <c r="E20" s="272">
        <v>0</v>
      </c>
      <c r="F20" s="273">
        <v>138.5</v>
      </c>
    </row>
    <row r="21" spans="1:6" ht="19.5" customHeight="1">
      <c r="A21" s="263" t="s">
        <v>302</v>
      </c>
      <c r="B21" s="53">
        <v>22219</v>
      </c>
      <c r="C21" s="53">
        <v>38991</v>
      </c>
      <c r="D21" s="53">
        <v>91049</v>
      </c>
      <c r="E21" s="272">
        <v>0</v>
      </c>
      <c r="F21" s="271">
        <v>119.4</v>
      </c>
    </row>
    <row r="22" spans="1:6" s="276" customFormat="1" ht="19.5" customHeight="1">
      <c r="A22" s="268" t="s">
        <v>293</v>
      </c>
      <c r="B22" s="266">
        <v>19732</v>
      </c>
      <c r="C22" s="266">
        <v>30055</v>
      </c>
      <c r="D22" s="266">
        <v>76657</v>
      </c>
      <c r="E22" s="274">
        <v>0</v>
      </c>
      <c r="F22" s="275">
        <v>244</v>
      </c>
    </row>
    <row r="23" spans="1:6" ht="19.5" customHeight="1">
      <c r="A23" s="263" t="s">
        <v>303</v>
      </c>
      <c r="B23" s="53">
        <v>8572</v>
      </c>
      <c r="C23" s="53">
        <v>48456</v>
      </c>
      <c r="D23" s="53">
        <v>71673</v>
      </c>
      <c r="E23" s="272">
        <v>0</v>
      </c>
      <c r="F23" s="271">
        <v>228.7</v>
      </c>
    </row>
    <row r="24" spans="1:6" ht="19.5" customHeight="1">
      <c r="A24" s="263" t="s">
        <v>297</v>
      </c>
      <c r="B24" s="53">
        <v>7509</v>
      </c>
      <c r="C24" s="53">
        <v>7154</v>
      </c>
      <c r="D24" s="53">
        <v>31036</v>
      </c>
      <c r="E24" s="272">
        <v>0</v>
      </c>
      <c r="F24" s="271">
        <v>96.3</v>
      </c>
    </row>
  </sheetData>
  <sheetProtection/>
  <mergeCells count="1">
    <mergeCell ref="A1:F1"/>
  </mergeCells>
  <printOptions horizontalCentered="1"/>
  <pageMargins left="0.3937007874015748" right="0.11811023622047245" top="0.5118110236220472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00390625" style="3" customWidth="1"/>
    <col min="2" max="2" width="15.28125" style="3" customWidth="1"/>
    <col min="3" max="4" width="16.00390625" style="3" customWidth="1"/>
    <col min="5" max="5" width="5.57421875" style="3" customWidth="1"/>
    <col min="6" max="16384" width="9.140625" style="3" customWidth="1"/>
  </cols>
  <sheetData>
    <row r="1" spans="1:4" ht="43.5" customHeight="1">
      <c r="A1" s="408" t="s">
        <v>384</v>
      </c>
      <c r="B1" s="408"/>
      <c r="C1" s="408"/>
      <c r="D1" s="408"/>
    </row>
    <row r="2" spans="1:4" ht="20.25" customHeight="1" thickBot="1">
      <c r="A2" s="147"/>
      <c r="B2" s="146"/>
      <c r="C2" s="146"/>
      <c r="D2" s="124" t="s">
        <v>249</v>
      </c>
    </row>
    <row r="3" spans="1:4" ht="57" customHeight="1">
      <c r="A3" s="412"/>
      <c r="B3" s="409" t="s">
        <v>355</v>
      </c>
      <c r="C3" s="411" t="s">
        <v>356</v>
      </c>
      <c r="D3" s="411"/>
    </row>
    <row r="4" spans="1:4" ht="45" customHeight="1">
      <c r="A4" s="412"/>
      <c r="B4" s="410"/>
      <c r="C4" s="152" t="s">
        <v>353</v>
      </c>
      <c r="D4" s="152" t="s">
        <v>354</v>
      </c>
    </row>
    <row r="5" spans="1:4" ht="22.5" customHeight="1">
      <c r="A5" s="150" t="s">
        <v>196</v>
      </c>
      <c r="B5" s="327">
        <v>67070</v>
      </c>
      <c r="C5" s="328">
        <f>100+5.25</f>
        <v>105.25</v>
      </c>
      <c r="D5" s="328">
        <f>100+10.7</f>
        <v>110.7</v>
      </c>
    </row>
    <row r="6" spans="1:4" ht="22.5" customHeight="1">
      <c r="A6" s="150" t="s">
        <v>197</v>
      </c>
      <c r="B6" s="323">
        <v>78022</v>
      </c>
      <c r="C6" s="324">
        <f>100+0.5</f>
        <v>100.5</v>
      </c>
      <c r="D6" s="324">
        <f>100+7.3</f>
        <v>107.3</v>
      </c>
    </row>
    <row r="7" spans="1:4" ht="22.5" customHeight="1">
      <c r="A7" s="150" t="s">
        <v>245</v>
      </c>
      <c r="B7" s="325"/>
      <c r="C7" s="325" t="s">
        <v>96</v>
      </c>
      <c r="D7" s="326">
        <v>0.9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</sheetData>
  <sheetProtection/>
  <mergeCells count="4">
    <mergeCell ref="A1:D1"/>
    <mergeCell ref="B3:B4"/>
    <mergeCell ref="C3:D3"/>
    <mergeCell ref="A3:A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5" sqref="L5:N10"/>
    </sheetView>
  </sheetViews>
  <sheetFormatPr defaultColWidth="9.140625" defaultRowHeight="12.75"/>
  <cols>
    <col min="1" max="1" width="31.8515625" style="73" customWidth="1"/>
    <col min="2" max="2" width="10.7109375" style="48" bestFit="1" customWidth="1"/>
    <col min="3" max="3" width="10.57421875" style="73" customWidth="1"/>
    <col min="4" max="4" width="10.7109375" style="73" customWidth="1"/>
    <col min="5" max="5" width="7.00390625" style="73" customWidth="1"/>
    <col min="6" max="6" width="0.85546875" style="73" customWidth="1"/>
    <col min="7" max="8" width="7.140625" style="73" customWidth="1"/>
    <col min="9" max="9" width="8.140625" style="73" customWidth="1"/>
    <col min="10" max="10" width="5.421875" style="73" customWidth="1"/>
    <col min="11" max="16384" width="9.140625" style="73" customWidth="1"/>
  </cols>
  <sheetData>
    <row r="1" spans="1:9" s="48" customFormat="1" ht="45.75" customHeight="1">
      <c r="A1" s="406" t="s">
        <v>385</v>
      </c>
      <c r="B1" s="406"/>
      <c r="C1" s="406"/>
      <c r="D1" s="406"/>
      <c r="E1" s="406"/>
      <c r="F1" s="406"/>
      <c r="G1" s="406"/>
      <c r="H1" s="406"/>
      <c r="I1" s="406"/>
    </row>
    <row r="2" spans="1:9" s="48" customFormat="1" ht="25.5" customHeight="1" thickBot="1">
      <c r="A2" s="58"/>
      <c r="B2" s="58"/>
      <c r="C2" s="58"/>
      <c r="D2" s="58"/>
      <c r="E2" s="58"/>
      <c r="F2" s="58"/>
      <c r="G2" s="58"/>
      <c r="H2" s="59"/>
      <c r="I2" s="34" t="s">
        <v>250</v>
      </c>
    </row>
    <row r="3" spans="1:9" s="48" customFormat="1" ht="79.5" customHeight="1">
      <c r="A3" s="46"/>
      <c r="B3" s="415" t="s">
        <v>357</v>
      </c>
      <c r="C3" s="415" t="s">
        <v>358</v>
      </c>
      <c r="D3" s="415" t="s">
        <v>359</v>
      </c>
      <c r="E3" s="417"/>
      <c r="F3" s="41"/>
      <c r="G3" s="418" t="s">
        <v>360</v>
      </c>
      <c r="H3" s="418"/>
      <c r="I3" s="413" t="s">
        <v>361</v>
      </c>
    </row>
    <row r="4" spans="1:9" s="48" customFormat="1" ht="79.5" customHeight="1">
      <c r="A4" s="46"/>
      <c r="B4" s="416"/>
      <c r="C4" s="416"/>
      <c r="D4" s="43" t="s">
        <v>85</v>
      </c>
      <c r="E4" s="43" t="s">
        <v>84</v>
      </c>
      <c r="F4" s="42"/>
      <c r="G4" s="43" t="s">
        <v>92</v>
      </c>
      <c r="H4" s="43" t="s">
        <v>93</v>
      </c>
      <c r="I4" s="414"/>
    </row>
    <row r="5" spans="1:10" s="64" customFormat="1" ht="33" customHeight="1">
      <c r="A5" s="60" t="s">
        <v>1</v>
      </c>
      <c r="B5" s="65">
        <f>B7+B8+B12</f>
        <v>5225449</v>
      </c>
      <c r="C5" s="65">
        <f>C7+C8+C12</f>
        <v>5774154</v>
      </c>
      <c r="D5" s="65">
        <f>D7+D8+D12</f>
        <v>29216047</v>
      </c>
      <c r="E5" s="61">
        <v>100</v>
      </c>
      <c r="F5" s="61"/>
      <c r="G5" s="62">
        <v>110.5</v>
      </c>
      <c r="H5" s="62">
        <v>96.5</v>
      </c>
      <c r="I5" s="62">
        <v>99.2</v>
      </c>
      <c r="J5" s="63"/>
    </row>
    <row r="6" spans="1:10" s="64" customFormat="1" ht="24.75" customHeight="1">
      <c r="A6" s="60" t="s">
        <v>27</v>
      </c>
      <c r="B6" s="65"/>
      <c r="C6" s="65"/>
      <c r="D6" s="65"/>
      <c r="E6" s="65"/>
      <c r="F6" s="65"/>
      <c r="G6" s="66"/>
      <c r="H6" s="67"/>
      <c r="I6" s="62"/>
      <c r="J6" s="63"/>
    </row>
    <row r="7" spans="1:10" ht="24.75" customHeight="1">
      <c r="A7" s="68" t="s">
        <v>28</v>
      </c>
      <c r="B7" s="215">
        <v>113537</v>
      </c>
      <c r="C7" s="215">
        <v>140774</v>
      </c>
      <c r="D7" s="215">
        <v>709394</v>
      </c>
      <c r="E7" s="69">
        <f aca="true" t="shared" si="0" ref="E7:E17">D7/$D$5*100</f>
        <v>2.428097134427529</v>
      </c>
      <c r="F7" s="69"/>
      <c r="G7" s="66">
        <v>124</v>
      </c>
      <c r="H7" s="70">
        <v>90.4</v>
      </c>
      <c r="I7" s="70">
        <v>99</v>
      </c>
      <c r="J7" s="72"/>
    </row>
    <row r="8" spans="1:10" ht="24.75" customHeight="1">
      <c r="A8" s="68" t="s">
        <v>29</v>
      </c>
      <c r="B8" s="215">
        <f>B9+B10+B11</f>
        <v>5110379</v>
      </c>
      <c r="C8" s="215">
        <f>C9+C10+C11</f>
        <v>5629986</v>
      </c>
      <c r="D8" s="215">
        <f>D9+D10+D11</f>
        <v>28490671</v>
      </c>
      <c r="E8" s="69">
        <f t="shared" si="0"/>
        <v>97.51720005105413</v>
      </c>
      <c r="F8" s="69"/>
      <c r="G8" s="136">
        <f>C8/B8*100</f>
        <v>110.16768032273146</v>
      </c>
      <c r="H8" s="172" t="e">
        <f>C8/N8*100</f>
        <v>#DIV/0!</v>
      </c>
      <c r="I8" s="172" t="e">
        <f>D8/L8*100</f>
        <v>#DIV/0!</v>
      </c>
      <c r="J8" s="72"/>
    </row>
    <row r="9" spans="1:10" ht="24.75" customHeight="1">
      <c r="A9" s="68" t="s">
        <v>30</v>
      </c>
      <c r="B9" s="215">
        <v>2652</v>
      </c>
      <c r="C9" s="215">
        <v>2663</v>
      </c>
      <c r="D9" s="215">
        <v>14968</v>
      </c>
      <c r="E9" s="69">
        <f t="shared" si="0"/>
        <v>0.05123211911590914</v>
      </c>
      <c r="F9" s="69"/>
      <c r="G9" s="66">
        <v>100.4</v>
      </c>
      <c r="H9" s="70">
        <v>76.1</v>
      </c>
      <c r="I9" s="172">
        <v>81.1</v>
      </c>
      <c r="J9" s="69"/>
    </row>
    <row r="10" spans="1:10" ht="24.75" customHeight="1">
      <c r="A10" s="68" t="s">
        <v>32</v>
      </c>
      <c r="B10" s="215">
        <v>3548425</v>
      </c>
      <c r="C10" s="215">
        <v>3901379</v>
      </c>
      <c r="D10" s="215">
        <v>19860085</v>
      </c>
      <c r="E10" s="69">
        <v>67.9</v>
      </c>
      <c r="F10" s="69"/>
      <c r="G10" s="66">
        <v>109.9</v>
      </c>
      <c r="H10" s="70">
        <v>96.6</v>
      </c>
      <c r="I10" s="172">
        <v>98.8</v>
      </c>
      <c r="J10" s="69"/>
    </row>
    <row r="11" spans="1:10" ht="24.75" customHeight="1">
      <c r="A11" s="68" t="s">
        <v>31</v>
      </c>
      <c r="B11" s="215">
        <v>1559302</v>
      </c>
      <c r="C11" s="215">
        <v>1725944</v>
      </c>
      <c r="D11" s="215">
        <v>8615618</v>
      </c>
      <c r="E11" s="69">
        <f t="shared" si="0"/>
        <v>29.489335090404257</v>
      </c>
      <c r="F11" s="69"/>
      <c r="G11" s="66">
        <v>110.7</v>
      </c>
      <c r="H11" s="70">
        <v>96.9</v>
      </c>
      <c r="I11" s="172">
        <v>100.4</v>
      </c>
      <c r="J11" s="69"/>
    </row>
    <row r="12" spans="1:10" ht="24.75" customHeight="1">
      <c r="A12" s="68" t="s">
        <v>33</v>
      </c>
      <c r="B12" s="215">
        <v>1533</v>
      </c>
      <c r="C12" s="215">
        <v>3394</v>
      </c>
      <c r="D12" s="215">
        <v>15982</v>
      </c>
      <c r="E12" s="69">
        <f t="shared" si="0"/>
        <v>0.054702814518336446</v>
      </c>
      <c r="F12" s="69"/>
      <c r="G12" s="66">
        <v>221.4</v>
      </c>
      <c r="H12" s="70">
        <v>53</v>
      </c>
      <c r="I12" s="172">
        <v>61.2</v>
      </c>
      <c r="J12" s="75"/>
    </row>
    <row r="13" spans="1:10" s="64" customFormat="1" ht="24.75" customHeight="1">
      <c r="A13" s="7" t="s">
        <v>23</v>
      </c>
      <c r="B13" s="65"/>
      <c r="C13" s="65"/>
      <c r="D13" s="65"/>
      <c r="E13" s="69"/>
      <c r="F13" s="69"/>
      <c r="G13" s="69"/>
      <c r="H13" s="76"/>
      <c r="I13" s="172"/>
      <c r="J13" s="72"/>
    </row>
    <row r="14" spans="1:10" s="77" customFormat="1" ht="24.75" customHeight="1">
      <c r="A14" s="8" t="s">
        <v>34</v>
      </c>
      <c r="B14" s="215">
        <v>4629922</v>
      </c>
      <c r="C14" s="215">
        <v>5016339</v>
      </c>
      <c r="D14" s="215">
        <v>24962071</v>
      </c>
      <c r="E14" s="69">
        <f t="shared" si="0"/>
        <v>85.43959078379085</v>
      </c>
      <c r="F14" s="69"/>
      <c r="G14" s="66">
        <v>108.3</v>
      </c>
      <c r="H14" s="70">
        <v>104.1</v>
      </c>
      <c r="I14" s="172">
        <v>103.7</v>
      </c>
      <c r="J14" s="72"/>
    </row>
    <row r="15" spans="1:10" ht="24.75" customHeight="1">
      <c r="A15" s="8" t="s">
        <v>76</v>
      </c>
      <c r="B15" s="215">
        <v>393527</v>
      </c>
      <c r="C15" s="215">
        <v>529664</v>
      </c>
      <c r="D15" s="215">
        <v>2852568</v>
      </c>
      <c r="E15" s="69">
        <f t="shared" si="0"/>
        <v>9.763702803462767</v>
      </c>
      <c r="F15" s="69"/>
      <c r="G15" s="66">
        <v>134.6</v>
      </c>
      <c r="H15" s="70">
        <v>66.9</v>
      </c>
      <c r="I15" s="172">
        <v>77.8</v>
      </c>
      <c r="J15" s="72"/>
    </row>
    <row r="16" spans="1:10" ht="24.75" customHeight="1">
      <c r="A16" s="8" t="s">
        <v>95</v>
      </c>
      <c r="B16" s="215">
        <v>353</v>
      </c>
      <c r="C16" s="215">
        <v>616</v>
      </c>
      <c r="D16" s="215">
        <v>12296</v>
      </c>
      <c r="E16" s="69">
        <f t="shared" si="0"/>
        <v>0.04208646022509479</v>
      </c>
      <c r="F16" s="69"/>
      <c r="G16" s="66">
        <v>174.5</v>
      </c>
      <c r="H16" s="70">
        <v>11.1</v>
      </c>
      <c r="I16" s="172">
        <v>45.8</v>
      </c>
      <c r="J16" s="72"/>
    </row>
    <row r="17" spans="1:10" ht="24.75" customHeight="1">
      <c r="A17" s="8" t="s">
        <v>35</v>
      </c>
      <c r="B17" s="215">
        <v>201647</v>
      </c>
      <c r="C17" s="216">
        <v>227535</v>
      </c>
      <c r="D17" s="216">
        <v>1389112</v>
      </c>
      <c r="E17" s="69">
        <f t="shared" si="0"/>
        <v>4.754619952521297</v>
      </c>
      <c r="F17" s="69"/>
      <c r="G17" s="66">
        <v>112.8</v>
      </c>
      <c r="H17" s="70">
        <v>61.5</v>
      </c>
      <c r="I17" s="172">
        <v>82.9</v>
      </c>
      <c r="J17" s="72"/>
    </row>
    <row r="18" spans="1:10" ht="19.5" customHeight="1">
      <c r="A18" s="8"/>
      <c r="B18" s="79"/>
      <c r="C18" s="80"/>
      <c r="D18" s="80"/>
      <c r="E18" s="80"/>
      <c r="F18" s="80"/>
      <c r="G18" s="81"/>
      <c r="H18" s="82"/>
      <c r="I18" s="83"/>
      <c r="J18" s="72"/>
    </row>
    <row r="19" spans="1:9" s="64" customFormat="1" ht="19.5" customHeight="1">
      <c r="A19" s="68"/>
      <c r="B19" s="349"/>
      <c r="C19" s="349"/>
      <c r="D19" s="349"/>
      <c r="E19" s="80"/>
      <c r="F19" s="83"/>
      <c r="G19" s="84"/>
      <c r="H19" s="84"/>
      <c r="I19" s="84"/>
    </row>
    <row r="20" s="3" customFormat="1" ht="21" customHeight="1"/>
    <row r="21" spans="1:9" s="85" customFormat="1" ht="19.5" customHeight="1">
      <c r="A21" s="68"/>
      <c r="B21" s="78"/>
      <c r="C21" s="69"/>
      <c r="D21" s="69"/>
      <c r="E21" s="69"/>
      <c r="F21" s="74"/>
      <c r="G21" s="71"/>
      <c r="H21" s="71"/>
      <c r="I21" s="71"/>
    </row>
    <row r="22" spans="1:9" s="85" customFormat="1" ht="19.5" customHeight="1">
      <c r="A22" s="68"/>
      <c r="B22" s="78"/>
      <c r="C22" s="69"/>
      <c r="D22" s="69"/>
      <c r="E22" s="69"/>
      <c r="F22" s="74"/>
      <c r="G22" s="71"/>
      <c r="H22" s="71"/>
      <c r="I22" s="71"/>
    </row>
    <row r="23" spans="1:9" s="85" customFormat="1" ht="19.5" customHeight="1">
      <c r="A23" s="68"/>
      <c r="B23" s="78"/>
      <c r="C23" s="69"/>
      <c r="D23" s="69"/>
      <c r="E23" s="69"/>
      <c r="F23" s="74"/>
      <c r="G23" s="71"/>
      <c r="H23" s="71"/>
      <c r="I23" s="71"/>
    </row>
    <row r="24" spans="1:9" s="85" customFormat="1" ht="19.5" customHeight="1">
      <c r="A24" s="68"/>
      <c r="B24" s="78"/>
      <c r="C24" s="69"/>
      <c r="D24" s="69"/>
      <c r="E24" s="69"/>
      <c r="F24" s="74"/>
      <c r="G24" s="71"/>
      <c r="H24" s="71"/>
      <c r="I24" s="71"/>
    </row>
    <row r="25" spans="1:9" ht="19.5" customHeight="1">
      <c r="A25" s="68"/>
      <c r="B25" s="78"/>
      <c r="C25" s="69"/>
      <c r="D25" s="69"/>
      <c r="E25" s="69"/>
      <c r="F25" s="74"/>
      <c r="G25" s="71"/>
      <c r="H25" s="71"/>
      <c r="I25" s="71"/>
    </row>
  </sheetData>
  <sheetProtection/>
  <mergeCells count="6">
    <mergeCell ref="I3:I4"/>
    <mergeCell ref="A1:I1"/>
    <mergeCell ref="B3:B4"/>
    <mergeCell ref="C3:C4"/>
    <mergeCell ref="D3:E3"/>
    <mergeCell ref="G3:H3"/>
  </mergeCells>
  <printOptions horizontalCentered="1"/>
  <pageMargins left="0.54" right="0.3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 Binh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Oanh Truong</dc:creator>
  <cp:keywords/>
  <dc:description/>
  <cp:lastModifiedBy>User</cp:lastModifiedBy>
  <cp:lastPrinted>2020-05-23T03:54:46Z</cp:lastPrinted>
  <dcterms:created xsi:type="dcterms:W3CDTF">2001-11-29T09:43:14Z</dcterms:created>
  <dcterms:modified xsi:type="dcterms:W3CDTF">2020-05-25T01:27:39Z</dcterms:modified>
  <cp:category/>
  <cp:version/>
  <cp:contentType/>
  <cp:contentStatus/>
</cp:coreProperties>
</file>