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735" tabRatio="844" activeTab="1"/>
  </bookViews>
  <sheets>
    <sheet name="Sheet1" sheetId="1" r:id="rId1"/>
    <sheet name="1 Tien do NN" sheetId="2" r:id="rId2"/>
    <sheet name="2. IIP" sheetId="3" r:id="rId3"/>
    <sheet name="3. SPCN chuyeu" sheetId="4" r:id="rId4"/>
    <sheet name="4. Chỉ số lao động" sheetId="5" r:id="rId5"/>
    <sheet name="5. VDT" sheetId="6" r:id="rId6"/>
    <sheet name="6. NH" sheetId="7" r:id="rId7"/>
    <sheet name="7. Tongmucbanle_HHDV" sheetId="8" r:id="rId8"/>
    <sheet name="8. Tổng mức bl" sheetId="9" r:id="rId9"/>
    <sheet name="9. Luu tru an uong" sheetId="10" r:id="rId10"/>
    <sheet name="10. Xuatkhau" sheetId="11" r:id="rId11"/>
    <sheet name="11. Nhapkhau" sheetId="12" r:id="rId12"/>
    <sheet name="12. Chi so gia" sheetId="13" r:id="rId13"/>
    <sheet name="13. Doanh thu VT" sheetId="14" r:id="rId14"/>
    <sheet name="14. Vantai" sheetId="15" r:id="rId15"/>
    <sheet name="15. Tai nan GThong" sheetId="16" r:id="rId16"/>
  </sheets>
  <externalReferences>
    <externalReference r:id="rId19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<sst xmlns="http://schemas.openxmlformats.org/spreadsheetml/2006/main" count="542" uniqueCount="348">
  <si>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</si>
  <si>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</si>
  <si>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</si>
  <si>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</si>
  <si>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</si>
  <si>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</si>
  <si>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</si>
  <si>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</si>
  <si>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Triệu kwh</t>
  </si>
  <si>
    <t>Dăm gỗ</t>
  </si>
  <si>
    <t>Hàng hoá khác</t>
  </si>
  <si>
    <t>Hàng thuỷ sản</t>
  </si>
  <si>
    <t>Gạo</t>
  </si>
  <si>
    <t>Giày dép các loại</t>
  </si>
  <si>
    <t>Phi lê cá và các loại cá tươi ướp lạnh</t>
  </si>
  <si>
    <t>Hộp, thùng bằng bìa cứng</t>
  </si>
  <si>
    <t>Dung dịch đạm huyết thanh</t>
  </si>
  <si>
    <t>Đá ốp lát</t>
  </si>
  <si>
    <t>Cấu kiện nhà lắp sẵn bằng kim loại</t>
  </si>
  <si>
    <t>Cấu kiện thép và cột làm bằng thép…</t>
  </si>
  <si>
    <t>Bàn bằng gỗ các loại</t>
  </si>
  <si>
    <t>Tôm đông lạnh</t>
  </si>
  <si>
    <t>Phân theo ngành kinh tế</t>
  </si>
  <si>
    <t>Lít</t>
  </si>
  <si>
    <t>Chiếc</t>
  </si>
  <si>
    <t>Nước uống được</t>
  </si>
  <si>
    <t>Phân theo loại hình kinh tế</t>
  </si>
  <si>
    <t>Nhà nước</t>
  </si>
  <si>
    <t>Ngoài Nhà nước</t>
  </si>
  <si>
    <t xml:space="preserve">     Tập thể</t>
  </si>
  <si>
    <t xml:space="preserve">     Tư nhân</t>
  </si>
  <si>
    <t xml:space="preserve">     Cá thể</t>
  </si>
  <si>
    <t>Khu vực có vốn đầu tư nước ngoài</t>
  </si>
  <si>
    <t>Thương nghiệp</t>
  </si>
  <si>
    <t>Dịch vụ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</si>
  <si>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</si>
  <si>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</si>
  <si>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</si>
  <si>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</si>
  <si>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</si>
  <si>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</si>
  <si>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</si>
  <si>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</si>
  <si>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</si>
  <si>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</si>
  <si>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</si>
  <si>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</si>
  <si>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</si>
  <si>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</si>
  <si>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</si>
  <si>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</si>
  <si>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</si>
  <si>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</si>
  <si>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</si>
  <si>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</si>
  <si>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</si>
  <si>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</si>
  <si>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</si>
  <si>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</si>
  <si>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</si>
  <si>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</si>
  <si>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</si>
  <si>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</si>
  <si>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</si>
  <si>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</si>
  <si>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</si>
  <si>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</si>
  <si>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</si>
  <si>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</si>
  <si>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</si>
  <si>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</si>
  <si>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</si>
  <si>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</si>
  <si>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</si>
  <si>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</si>
  <si>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</si>
  <si>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"</t>
  </si>
  <si>
    <t>TOÀN NGÀNH</t>
  </si>
  <si>
    <t>Bộ com-lê, quần áo đồng bộ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</si>
  <si>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</si>
  <si>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</si>
  <si>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</si>
  <si>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</si>
  <si>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</si>
  <si>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</si>
  <si>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</si>
  <si>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</si>
  <si>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</si>
  <si>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Thức ăn gia súc</t>
  </si>
  <si>
    <t>Du lịch lữ hành</t>
  </si>
  <si>
    <t>-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</si>
  <si>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</si>
  <si>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</si>
  <si>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</si>
  <si>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</si>
  <si>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</si>
  <si>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</si>
  <si>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</si>
  <si>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</si>
  <si>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</si>
  <si>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</si>
  <si>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</si>
  <si>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</si>
  <si>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</si>
  <si>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</si>
  <si>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</si>
  <si>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</si>
  <si>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</si>
  <si>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</si>
  <si>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</si>
  <si>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</si>
  <si>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</si>
  <si>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</si>
  <si>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</si>
  <si>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</si>
  <si>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</si>
  <si>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Triệu đồng</t>
  </si>
  <si>
    <t>Số vụ vi phạm đã phát hiện</t>
  </si>
  <si>
    <t>Số vụ đã xử lý</t>
  </si>
  <si>
    <t>Số tiền xử phạt</t>
  </si>
  <si>
    <t>Sắt thép và sản phẩm từ sắt thép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</si>
  <si>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</si>
  <si>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</si>
  <si>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</si>
  <si>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</si>
  <si>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</si>
  <si>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</si>
  <si>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</si>
  <si>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</si>
  <si>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</si>
  <si>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</si>
  <si>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</si>
  <si>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</si>
  <si>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</si>
  <si>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</si>
  <si>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</si>
  <si>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27. Sản xuất thiết bị điện</t>
  </si>
  <si>
    <t>28. Sản xuất máy móc, thiết bị chưa được phân vào đâu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</si>
  <si>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</si>
  <si>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</si>
  <si>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</si>
  <si>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</si>
  <si>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</si>
  <si>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</si>
  <si>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Thức ăn gia cầm</t>
  </si>
  <si>
    <t>Các loại mền chăn, các loại nệm, đệm</t>
  </si>
  <si>
    <t>1000 cái</t>
  </si>
  <si>
    <t>Giày dép</t>
  </si>
  <si>
    <t>1000 đôi</t>
  </si>
  <si>
    <t>Báo in</t>
  </si>
  <si>
    <t>Triệu trang</t>
  </si>
  <si>
    <t>Sản phẩm in khác</t>
  </si>
  <si>
    <t>Ôxy</t>
  </si>
  <si>
    <t>Titan ôxit</t>
  </si>
  <si>
    <t>Phân khoáng hoặc phân hóa học</t>
  </si>
  <si>
    <t>Dược phẩm khác chưa được phân vào đâu</t>
  </si>
  <si>
    <t>Kg</t>
  </si>
  <si>
    <t>Bao và túi từ plastic</t>
  </si>
  <si>
    <t>Plastic dạng sợi</t>
  </si>
  <si>
    <t>Tấm, phiến, màng, lỏ và dải</t>
  </si>
  <si>
    <t>Gạch xây dựng bằng đất sét nung</t>
  </si>
  <si>
    <t>1000 viên</t>
  </si>
  <si>
    <t>Gạch và gạch khối xây dựng</t>
  </si>
  <si>
    <t>Bê tông trộn sẵn</t>
  </si>
  <si>
    <r>
      <t>M</t>
    </r>
    <r>
      <rPr>
        <vertAlign val="superscript"/>
        <sz val="10"/>
        <rFont val="Arial"/>
        <family val="2"/>
      </rPr>
      <t>3</t>
    </r>
  </si>
  <si>
    <t>Gang thỏi hợp kim</t>
  </si>
  <si>
    <t>Ống bằng sắt, thép</t>
  </si>
  <si>
    <t>Loa đã hoặc chưa lắp vào hộp loa</t>
  </si>
  <si>
    <t>Cái</t>
  </si>
  <si>
    <t>Quạt bàn, quạt tường, quạt trần</t>
  </si>
  <si>
    <t>Máy bào, máy phay</t>
  </si>
  <si>
    <t>Máy và thiết bị cơ khí khác</t>
  </si>
  <si>
    <t>Ghế khác có khung bằng gỗ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</si>
  <si>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</si>
  <si>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</si>
  <si>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</si>
  <si>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</si>
  <si>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</si>
  <si>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</si>
  <si>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</si>
  <si>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</si>
  <si>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t>Ước tính</t>
  </si>
  <si>
    <t>năm</t>
  </si>
  <si>
    <r>
      <t xml:space="preserve">so với </t>
    </r>
    <r>
      <rPr>
        <b/>
        <i/>
        <sz val="10"/>
        <rFont val="Arial"/>
        <family val="2"/>
      </rPr>
      <t>(%)</t>
    </r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</si>
  <si>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</si>
  <si>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</si>
  <si>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</si>
  <si>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</si>
  <si>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</si>
  <si>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</si>
  <si>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</si>
  <si>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</si>
  <si>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</si>
  <si>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</si>
  <si>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</si>
  <si>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</si>
  <si>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</si>
  <si>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</si>
  <si>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</si>
  <si>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</si>
  <si>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</si>
  <si>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giường, tủ, bàn, ghế</t>
  </si>
  <si>
    <t>Công nghiệp chế biến, chế tạo khác</t>
  </si>
  <si>
    <t>Phân theo ngành công nghiệp cấp I</t>
  </si>
  <si>
    <t>Khai khoáng</t>
  </si>
  <si>
    <t>Sản xuất và phân phối điện, khí đốt, nước nóng, hơi nước
và điều hòa không khí</t>
  </si>
  <si>
    <t>Cung cấp nước, hoạt động quản lý và xử lý rác thải, nước thải</t>
  </si>
  <si>
    <t>Phân theo ngành công nghiệp cấp II</t>
  </si>
  <si>
    <t>Khai thác quặng kim loại</t>
  </si>
  <si>
    <t>Khai khoáng khác</t>
  </si>
  <si>
    <t>Chế biến gỗ và sản xuất sản phẩm từ gỗ, tre, nứa (trừ giường, 
tủ, bàn, ghế); sản xuất sản phẩm từ rơm, rạ và vật liệu tết bện</t>
  </si>
  <si>
    <t>Sản xuất phương tiện vận tải khác</t>
  </si>
  <si>
    <t>Sản xuất và phân phối điện, khí đốt, nước nóng, hơi nước 
và điều hoà không khí</t>
  </si>
  <si>
    <t>Khai thác, xử lý và cung cấp nước</t>
  </si>
  <si>
    <t>Hoạt động thu gom, xử lý và tiêu huỷ rác thải; tái chế phế liệu</t>
  </si>
  <si>
    <t>Phân theo loại hình doanh nghiệp</t>
  </si>
  <si>
    <t>Doanh nghiệp Nhà nước</t>
  </si>
  <si>
    <t>Doanh nghiệp ngoài Nhà nước</t>
  </si>
  <si>
    <t>Doanh nghiệp có vốn đầu tư nước ngoài</t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</si>
  <si>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</si>
  <si>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</si>
  <si>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</si>
  <si>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</si>
  <si>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</si>
  <si>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Kinh tế Nhà nước</t>
  </si>
  <si>
    <t>Kinh tế tư nhân</t>
  </si>
  <si>
    <t>Kinh tế có vốn đầu tư nước ngoài</t>
  </si>
  <si>
    <t>so với</t>
  </si>
  <si>
    <t xml:space="preserve">   Phân bón</t>
  </si>
  <si>
    <t xml:space="preserve"> </t>
  </si>
  <si>
    <t xml:space="preserve">    Cây ngô</t>
  </si>
  <si>
    <t xml:space="preserve">    Cây lạc</t>
  </si>
  <si>
    <t xml:space="preserve">    Rau các loại</t>
  </si>
  <si>
    <t xml:space="preserve">    Đậu các loại</t>
  </si>
  <si>
    <t xml:space="preserve">Ước tính 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</si>
  <si>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</si>
  <si>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</si>
  <si>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</si>
  <si>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</si>
  <si>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</si>
  <si>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</si>
  <si>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</si>
  <si>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</si>
  <si>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</si>
  <si>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</si>
  <si>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</si>
  <si>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</si>
  <si>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</si>
  <si>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Dịch vụ lưu trú, ăn uống</t>
  </si>
  <si>
    <t>Dịch vụ tiêu dùng khác</t>
  </si>
  <si>
    <t>Chia theo mặt hàng chủ yếu</t>
  </si>
  <si>
    <t>Bình quân</t>
  </si>
  <si>
    <t>Kỳ gốc</t>
  </si>
  <si>
    <t>Tháng 12</t>
  </si>
  <si>
    <t>1. CHỈ SỐ GIÁ TIÊU DÙNG</t>
  </si>
  <si>
    <t xml:space="preserve">                        Dịch vụ y tế</t>
  </si>
  <si>
    <t xml:space="preserve">                        Dịch vụ giáo dục</t>
  </si>
  <si>
    <t>A. HÀNH KHÁCH</t>
  </si>
  <si>
    <t>I. Vận chuyển (Nghìn HK)</t>
  </si>
  <si>
    <t>Phân theo ngành vận tải</t>
  </si>
  <si>
    <t>Hàng không</t>
  </si>
  <si>
    <t>B. HÀNG HÓA</t>
  </si>
  <si>
    <t>I. Vận chuyển (Nghìn tấn)</t>
  </si>
  <si>
    <t>1000 chiếc</t>
  </si>
  <si>
    <r>
      <t>1000 m</t>
    </r>
    <r>
      <rPr>
        <vertAlign val="superscript"/>
        <sz val="10"/>
        <rFont val="Arial"/>
        <family val="2"/>
      </rPr>
      <t>3</t>
    </r>
  </si>
  <si>
    <t>Máy chế biến bột giấy từ vật liệu sợi xen lu lô</t>
  </si>
  <si>
    <t>II. Luân chuyển (Nghìn HK.km)</t>
  </si>
  <si>
    <t>II. Luân chuyển (Nghìn tấn.km)</t>
  </si>
  <si>
    <t>11. Nhập khẩu</t>
  </si>
  <si>
    <t>10. Xuất khẩu</t>
  </si>
  <si>
    <t>6. Hoạt động ngân hàng</t>
  </si>
  <si>
    <t>năm 2020</t>
  </si>
  <si>
    <t>Quặng inmenit và tinh quặng inmenit</t>
  </si>
  <si>
    <t>Cùng kỳ
năm trước</t>
  </si>
  <si>
    <t>3. Tỷ lệ nợ xấu trên tổng dư nợ (%)</t>
  </si>
  <si>
    <t>Tháng 1</t>
  </si>
  <si>
    <t>năm 2021</t>
  </si>
  <si>
    <t>tháng 12</t>
  </si>
  <si>
    <t xml:space="preserve"> tháng 12</t>
  </si>
  <si>
    <t>tháng 1</t>
  </si>
  <si>
    <t xml:space="preserve"> Kế hoạch</t>
  </si>
  <si>
    <t>năm 2021 (%)</t>
  </si>
  <si>
    <t>Cùng kỳ</t>
  </si>
  <si>
    <t>Cơ cấu (%)</t>
  </si>
  <si>
    <t>Đơn vị tính: Nghìn USD</t>
  </si>
  <si>
    <t>ĐVT: Triệu đồng</t>
  </si>
  <si>
    <t>Khối lượng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</si>
  <si>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</si>
  <si>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Bưu chính, chuyển phát</t>
  </si>
  <si>
    <t>tháng 01</t>
  </si>
  <si>
    <t>Đá xây dựng khác</t>
  </si>
  <si>
    <t xml:space="preserve">   Cao su</t>
  </si>
  <si>
    <t>(2019)</t>
  </si>
  <si>
    <t>Tháng 01</t>
  </si>
  <si>
    <t>01 tháng</t>
  </si>
  <si>
    <r>
      <rPr>
        <b/>
        <sz val="12"/>
        <rFont val="Times New Roman"/>
        <family val="1"/>
      </rPr>
      <t>CỤC THỐNG KÊ TỈNH BÌNH ĐỊNH
Số:   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1 NĂM 2022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1 - 2022</t>
    </r>
  </si>
  <si>
    <t>2. Chỉ số sản xuất công nghiệp tháng 01 năm 2022</t>
  </si>
  <si>
    <t>năm 2022</t>
  </si>
  <si>
    <t>3. Sản lượng một số sản phẩm công nghiệp chủ yếu 
    tháng 01 năm 2022</t>
  </si>
  <si>
    <t>Tháng 01 năm 2022</t>
  </si>
  <si>
    <t>Đơn vị tính: Ha</t>
  </si>
  <si>
    <r>
      <t xml:space="preserve"> </t>
    </r>
    <r>
      <rPr>
        <b/>
        <i/>
        <sz val="10"/>
        <rFont val="Arial"/>
        <family val="2"/>
      </rPr>
      <t>(%)</t>
    </r>
  </si>
  <si>
    <t xml:space="preserve">năm trước </t>
  </si>
  <si>
    <t>4. Chỉ số sử dụng lao động của doanh nghiệp công nghiệp 
     tháng 01 năm 2022</t>
  </si>
  <si>
    <t>Ước tính tháng 01 
năm 2022
 so với 
tháng 12
năm 2021</t>
  </si>
  <si>
    <t>Ước tính tháng 01
năm 2022
so với 
cùng kỳ
năm 2021</t>
  </si>
  <si>
    <t>5. Vốn đầu tư thực hiện thuộc nguồn vốn ngân sách Nhà nước 
    do địa phương quản lý tháng 01 năm 2022</t>
  </si>
  <si>
    <t>Ước tính 
tháng 01 năm 2022
so với (%)</t>
  </si>
  <si>
    <t>năm 2022 (%)</t>
  </si>
  <si>
    <t>Ước tính đến 
ngày 31 tháng 01
năm 2022</t>
  </si>
  <si>
    <t xml:space="preserve">Ước tính đến 
ngày 31 tháng 01
năm 2022 so với  (%)
</t>
  </si>
  <si>
    <t>Tháng 12 
năm 2021</t>
  </si>
  <si>
    <t>7. Tổng mức bán lẻ hàng hóa và doanh thu dịch vụ 
     tháng 01 năm 2022</t>
  </si>
  <si>
    <t>Thực hiện 
tháng 12 năm 2021</t>
  </si>
  <si>
    <t>Ước tính tháng 01 năm 2022</t>
  </si>
  <si>
    <r>
      <t xml:space="preserve">Ước tính 
tháng 01 
năm 2022
so với 
</t>
    </r>
    <r>
      <rPr>
        <b/>
        <i/>
        <sz val="10"/>
        <rFont val="Arial"/>
        <family val="2"/>
      </rPr>
      <t>(%)</t>
    </r>
  </si>
  <si>
    <t>Cùng kỳ
năm 2021</t>
  </si>
  <si>
    <t>8. Doanh thu bán lẻ hàng hóa tháng 01 năm 2022</t>
  </si>
  <si>
    <t>Thực hiện tháng 12
năm 2021</t>
  </si>
  <si>
    <t>Ước tính 
tháng 01 năm 2022</t>
  </si>
  <si>
    <r>
      <t xml:space="preserve">Ước tính 
tháng 01 năm 2022
 so với </t>
    </r>
    <r>
      <rPr>
        <b/>
        <i/>
        <sz val="10"/>
        <rFont val="Arial"/>
        <family val="2"/>
      </rPr>
      <t>(%)</t>
    </r>
  </si>
  <si>
    <t>Tháng 12
năm 2021</t>
  </si>
  <si>
    <t>9. Doanh thu dịch vụ lưu trú, ăn uống, du lịch lữ hành 
      và dịch vụ tiêu dùng khác tháng 01 năm 2022</t>
  </si>
  <si>
    <t>Ước tính 
tháng 01 năm 2022
 so với (%)</t>
  </si>
  <si>
    <t>Thực hiện
tháng 12
năm 2021</t>
  </si>
  <si>
    <r>
      <t xml:space="preserve">Ước tính
tháng 01 năm 2022
so với </t>
    </r>
    <r>
      <rPr>
        <b/>
        <i/>
        <sz val="10"/>
        <rFont val="Arial"/>
        <family val="2"/>
      </rPr>
      <t>(%)</t>
    </r>
  </si>
  <si>
    <t>Cùng kỳ 
năm 2021</t>
  </si>
  <si>
    <t>12. Chỉ số giá tiêu dùng, chỉ số giá vàng và đô la Mỹ 
      tháng 01 năm 2022</t>
  </si>
  <si>
    <t>Tháng 01 năm 2022 so với</t>
  </si>
  <si>
    <t>13. Doanh thu vận tải, kho bãi và dịch vụ hỗ trợ vận tải; 
      bưu chính, chuyển phát tháng 01 năm 2022</t>
  </si>
  <si>
    <t>Ước tính 
tháng 01 
năm 2022</t>
  </si>
  <si>
    <r>
      <t xml:space="preserve">Ước tính 
tháng 01 năm 2022
so với 
</t>
    </r>
    <r>
      <rPr>
        <b/>
        <i/>
        <sz val="10"/>
        <rFont val="Arial"/>
        <family val="2"/>
      </rPr>
      <t>(%)</t>
    </r>
  </si>
  <si>
    <t>14. Vận tải hành khách và hàng hóa tháng 01 năm 2022</t>
  </si>
  <si>
    <r>
      <t xml:space="preserve">Ước tính 
tháng 01 năm 2022
so với </t>
    </r>
    <r>
      <rPr>
        <b/>
        <i/>
        <sz val="10"/>
        <rFont val="Arial"/>
        <family val="2"/>
      </rPr>
      <t>(%)</t>
    </r>
  </si>
  <si>
    <t>15. Trật tự, an toàn xã hội tháng 01 năm 2022</t>
  </si>
  <si>
    <t>Tháng 01 
năm 2022</t>
  </si>
  <si>
    <r>
      <t xml:space="preserve">Tháng 01 năm 2022
so với 
</t>
    </r>
    <r>
      <rPr>
        <b/>
        <i/>
        <sz val="10"/>
        <rFont val="Arial"/>
        <family val="2"/>
      </rPr>
      <t>(%)</t>
    </r>
  </si>
  <si>
    <r>
      <t>1. Sản xuất nông nghiệp đến ngày 15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tháng 01 năm 2022</t>
    </r>
  </si>
  <si>
    <t>2. Vi phạm môi trường</t>
  </si>
  <si>
    <t>Hương cây</t>
  </si>
  <si>
    <r>
      <t>3.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01 năm 2022</t>
    </r>
  </si>
  <si>
    <t>1000 thẻ</t>
  </si>
  <si>
    <t>Diện tích gieo trồng cây hằng năm</t>
  </si>
  <si>
    <t xml:space="preserve">   Lúa Đông Xuân</t>
  </si>
  <si>
    <t xml:space="preserve">  - Các loại cây hàng năm khác</t>
  </si>
  <si>
    <t xml:space="preserve">  - Lúa</t>
  </si>
  <si>
    <t xml:space="preserve">   - Số liệu tai nạn giao thông tháng 01/2022 tính từ ngày 15/12/2021đến ngày 14/01/2022</t>
  </si>
  <si>
    <t xml:space="preserve">   - Số liệu cháy, nổ; vi phạm môi trường tháng 01/2022 tính từ ngày 19/12/2021 đến ngày 18/01/2022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</si>
</sst>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  <numFmt numFmtId="208" formatCode="#,##0.00;\-#,##0.00"/>
    <numFmt numFmtId="209" formatCode="_(* #,##0.00_);_(* \(#,##0.00\);_(* &quot;-&quot;_);_(@_)"/>
    <numFmt numFmtId="210" formatCode="#,##0;\-#,##0"/>
    <numFmt numFmtId="211" formatCode="0.0000000"/>
    <numFmt numFmtId="212" formatCode="#,##0\ _₫"/>
    <numFmt numFmtId="213" formatCode="###,###,###,###,##0.00;\-0;;@"/>
    <numFmt numFmtId="214" formatCode="#,##0.00000"/>
    <numFmt numFmtId="215" formatCode="###,###,###,###,##0.0;\-0;;@"/>
    <numFmt numFmtId="216" formatCode="###,###,###,###,##0;\-0;;@"/>
  </numFmts>
  <fonts count="82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b/>
      <i/>
      <sz val="10"/>
      <color indexed="63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4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79" applyFont="1">
      <alignment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79" applyFont="1" applyBorder="1">
      <alignment/>
      <protection/>
    </xf>
    <xf numFmtId="0" fontId="16" fillId="0" borderId="10" xfId="93" applyFont="1" applyBorder="1" applyAlignment="1">
      <alignment horizontal="right"/>
      <protection/>
    </xf>
    <xf numFmtId="0" fontId="17" fillId="0" borderId="0" xfId="93" applyFont="1" applyBorder="1">
      <alignment/>
      <protection/>
    </xf>
    <xf numFmtId="0" fontId="0" fillId="0" borderId="0" xfId="93" applyFont="1" applyBorder="1" applyAlignment="1">
      <alignment horizontal="left" indent="1"/>
      <protection/>
    </xf>
    <xf numFmtId="2" fontId="0" fillId="0" borderId="0" xfId="79" applyNumberFormat="1" applyFont="1" applyBorder="1" applyAlignment="1">
      <alignment horizontal="right" indent="1"/>
      <protection/>
    </xf>
    <xf numFmtId="0" fontId="0" fillId="0" borderId="0" xfId="93" applyFont="1" applyAlignment="1">
      <alignment/>
      <protection/>
    </xf>
    <xf numFmtId="0" fontId="0" fillId="0" borderId="0" xfId="93" applyFont="1">
      <alignment/>
      <protection/>
    </xf>
    <xf numFmtId="0" fontId="17" fillId="0" borderId="0" xfId="93" applyFont="1">
      <alignment/>
      <protection/>
    </xf>
    <xf numFmtId="0" fontId="20" fillId="0" borderId="0" xfId="93" applyFont="1">
      <alignment/>
      <protection/>
    </xf>
    <xf numFmtId="0" fontId="15" fillId="0" borderId="10" xfId="93" applyFont="1" applyBorder="1" applyAlignment="1">
      <alignment horizontal="center"/>
      <protection/>
    </xf>
    <xf numFmtId="49" fontId="17" fillId="0" borderId="0" xfId="94" applyNumberFormat="1" applyFont="1" applyFill="1" applyBorder="1">
      <alignment/>
      <protection/>
    </xf>
    <xf numFmtId="0" fontId="19" fillId="0" borderId="0" xfId="93" applyFont="1">
      <alignment/>
      <protection/>
    </xf>
    <xf numFmtId="49" fontId="0" fillId="0" borderId="0" xfId="94" applyNumberFormat="1" applyFont="1" applyFill="1" applyBorder="1">
      <alignment/>
      <protection/>
    </xf>
    <xf numFmtId="0" fontId="20" fillId="0" borderId="0" xfId="93" applyFont="1" applyAlignment="1">
      <alignment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25" fillId="0" borderId="10" xfId="79" applyFont="1" applyBorder="1" applyAlignment="1">
      <alignment horizontal="right"/>
      <protection/>
    </xf>
    <xf numFmtId="0" fontId="16" fillId="0" borderId="10" xfId="79" applyFont="1" applyBorder="1" applyAlignment="1">
      <alignment horizontal="right"/>
      <protection/>
    </xf>
    <xf numFmtId="0" fontId="0" fillId="0" borderId="0" xfId="92" applyFont="1" applyBorder="1" applyAlignment="1">
      <alignment horizontal="left" indent="1"/>
      <protection/>
    </xf>
    <xf numFmtId="0" fontId="0" fillId="0" borderId="0" xfId="92" applyFont="1">
      <alignment/>
      <protection/>
    </xf>
    <xf numFmtId="0" fontId="0" fillId="0" borderId="0" xfId="92" applyFont="1" applyAlignment="1">
      <alignment horizontal="left" indent="1"/>
      <protection/>
    </xf>
    <xf numFmtId="173" fontId="0" fillId="0" borderId="0" xfId="0" applyNumberFormat="1" applyFont="1" applyAlignment="1">
      <alignment/>
    </xf>
    <xf numFmtId="0" fontId="0" fillId="0" borderId="0" xfId="79" applyFont="1">
      <alignment/>
      <protection/>
    </xf>
    <xf numFmtId="0" fontId="17" fillId="0" borderId="11" xfId="77" applyFont="1" applyBorder="1" applyAlignment="1">
      <alignment horizontal="center" vertical="center" wrapText="1"/>
      <protection/>
    </xf>
    <xf numFmtId="0" fontId="17" fillId="0" borderId="12" xfId="77" applyFont="1" applyBorder="1" applyAlignment="1">
      <alignment horizontal="center" vertical="center" wrapText="1"/>
      <protection/>
    </xf>
    <xf numFmtId="174" fontId="0" fillId="0" borderId="0" xfId="93" applyNumberFormat="1" applyFont="1" applyAlignment="1">
      <alignment/>
      <protection/>
    </xf>
    <xf numFmtId="0" fontId="15" fillId="0" borderId="0" xfId="77" applyFont="1" applyBorder="1" applyAlignment="1">
      <alignment horizontal="left"/>
      <protection/>
    </xf>
    <xf numFmtId="0" fontId="0" fillId="0" borderId="0" xfId="93" applyFont="1" applyAlignment="1">
      <alignment/>
      <protection/>
    </xf>
    <xf numFmtId="0" fontId="17" fillId="0" borderId="0" xfId="77" applyFont="1" applyFill="1" applyBorder="1">
      <alignment/>
      <protection/>
    </xf>
    <xf numFmtId="3" fontId="17" fillId="0" borderId="0" xfId="90" applyNumberFormat="1" applyFont="1" applyFill="1" applyBorder="1" applyAlignment="1">
      <alignment horizontal="right"/>
      <protection/>
    </xf>
    <xf numFmtId="0" fontId="19" fillId="0" borderId="0" xfId="79" applyFont="1" applyFill="1">
      <alignment/>
      <protection/>
    </xf>
    <xf numFmtId="3" fontId="0" fillId="0" borderId="0" xfId="90" applyNumberFormat="1" applyFont="1" applyFill="1" applyBorder="1" applyAlignment="1">
      <alignment horizontal="right"/>
      <protection/>
    </xf>
    <xf numFmtId="0" fontId="0" fillId="0" borderId="0" xfId="79" applyFont="1" applyFill="1">
      <alignment/>
      <protection/>
    </xf>
    <xf numFmtId="0" fontId="20" fillId="0" borderId="0" xfId="79" applyFont="1" applyFill="1">
      <alignment/>
      <protection/>
    </xf>
    <xf numFmtId="0" fontId="15" fillId="0" borderId="10" xfId="77" applyFont="1" applyBorder="1" applyAlignment="1">
      <alignment horizontal="left"/>
      <protection/>
    </xf>
    <xf numFmtId="0" fontId="17" fillId="0" borderId="0" xfId="93" applyFont="1" applyBorder="1">
      <alignment/>
      <protection/>
    </xf>
    <xf numFmtId="174" fontId="17" fillId="0" borderId="0" xfId="93" applyNumberFormat="1" applyFont="1" applyAlignment="1">
      <alignment/>
      <protection/>
    </xf>
    <xf numFmtId="173" fontId="17" fillId="0" borderId="0" xfId="93" applyNumberFormat="1" applyFont="1" applyAlignment="1">
      <alignment horizontal="right"/>
      <protection/>
    </xf>
    <xf numFmtId="0" fontId="17" fillId="0" borderId="0" xfId="93" applyFont="1">
      <alignment/>
      <protection/>
    </xf>
    <xf numFmtId="3" fontId="17" fillId="0" borderId="0" xfId="93" applyNumberFormat="1" applyFont="1" applyAlignment="1">
      <alignment/>
      <protection/>
    </xf>
    <xf numFmtId="173" fontId="0" fillId="0" borderId="0" xfId="93" applyNumberFormat="1" applyFont="1" applyAlignment="1">
      <alignment horizontal="right"/>
      <protection/>
    </xf>
    <xf numFmtId="173" fontId="26" fillId="0" borderId="0" xfId="93" applyNumberFormat="1" applyFont="1" applyAlignment="1">
      <alignment horizontal="right"/>
      <protection/>
    </xf>
    <xf numFmtId="0" fontId="0" fillId="0" borderId="0" xfId="93" applyFont="1" applyBorder="1" applyAlignment="1">
      <alignment horizontal="left" indent="1"/>
      <protection/>
    </xf>
    <xf numFmtId="174" fontId="0" fillId="0" borderId="0" xfId="93" applyNumberFormat="1" applyFont="1" applyAlignment="1">
      <alignment/>
      <protection/>
    </xf>
    <xf numFmtId="173" fontId="0" fillId="0" borderId="0" xfId="93" applyNumberFormat="1" applyFont="1" applyAlignment="1">
      <alignment horizontal="right"/>
      <protection/>
    </xf>
    <xf numFmtId="173" fontId="0" fillId="0" borderId="0" xfId="93" applyNumberFormat="1" applyFont="1" applyAlignment="1">
      <alignment horizontal="center"/>
      <protection/>
    </xf>
    <xf numFmtId="0" fontId="0" fillId="0" borderId="0" xfId="93" applyFont="1">
      <alignment/>
      <protection/>
    </xf>
    <xf numFmtId="173" fontId="26" fillId="0" borderId="0" xfId="93" applyNumberFormat="1" applyFont="1" applyAlignment="1">
      <alignment horizontal="right" indent="1"/>
      <protection/>
    </xf>
    <xf numFmtId="0" fontId="16" fillId="0" borderId="0" xfId="93" applyFont="1">
      <alignment/>
      <protection/>
    </xf>
    <xf numFmtId="174" fontId="0" fillId="0" borderId="0" xfId="77" applyNumberFormat="1" applyFont="1">
      <alignment/>
      <protection/>
    </xf>
    <xf numFmtId="174" fontId="0" fillId="0" borderId="0" xfId="77" applyNumberFormat="1" applyFont="1" applyBorder="1">
      <alignment/>
      <protection/>
    </xf>
    <xf numFmtId="174" fontId="0" fillId="0" borderId="0" xfId="93" applyNumberFormat="1" applyFont="1" applyBorder="1" applyAlignment="1">
      <alignment/>
      <protection/>
    </xf>
    <xf numFmtId="173" fontId="0" fillId="0" borderId="0" xfId="93" applyNumberFormat="1" applyFont="1" applyBorder="1" applyAlignment="1">
      <alignment horizontal="right"/>
      <protection/>
    </xf>
    <xf numFmtId="173" fontId="0" fillId="0" borderId="0" xfId="93" applyNumberFormat="1" applyFont="1" applyBorder="1" applyAlignment="1">
      <alignment horizontal="right"/>
      <protection/>
    </xf>
    <xf numFmtId="173" fontId="0" fillId="0" borderId="0" xfId="93" applyNumberFormat="1" applyFont="1" applyBorder="1" applyAlignment="1">
      <alignment horizontal="center"/>
      <protection/>
    </xf>
    <xf numFmtId="0" fontId="27" fillId="0" borderId="0" xfId="93" applyFont="1">
      <alignment/>
      <protection/>
    </xf>
    <xf numFmtId="174" fontId="26" fillId="0" borderId="0" xfId="93" applyNumberFormat="1" applyFont="1" applyAlignment="1">
      <alignment/>
      <protection/>
    </xf>
    <xf numFmtId="174" fontId="0" fillId="0" borderId="0" xfId="77" applyNumberFormat="1" applyFont="1">
      <alignment/>
      <protection/>
    </xf>
    <xf numFmtId="0" fontId="16" fillId="0" borderId="0" xfId="93" applyFont="1">
      <alignment/>
      <protection/>
    </xf>
    <xf numFmtId="0" fontId="27" fillId="0" borderId="0" xfId="93" applyFont="1">
      <alignment/>
      <protection/>
    </xf>
    <xf numFmtId="174" fontId="0" fillId="0" borderId="0" xfId="77" applyNumberFormat="1" applyFont="1" applyBorder="1">
      <alignment/>
      <protection/>
    </xf>
    <xf numFmtId="174" fontId="0" fillId="0" borderId="0" xfId="93" applyNumberFormat="1" applyFont="1" applyBorder="1" applyAlignment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/>
      <protection/>
    </xf>
    <xf numFmtId="173" fontId="0" fillId="0" borderId="0" xfId="93" applyNumberFormat="1" applyFont="1" applyFill="1" applyBorder="1" applyAlignment="1">
      <alignment horizontal="right" indent="1"/>
      <protection/>
    </xf>
    <xf numFmtId="177" fontId="0" fillId="0" borderId="0" xfId="93" applyNumberFormat="1" applyFont="1" applyFill="1" applyAlignment="1">
      <alignment horizontal="left" indent="1"/>
      <protection/>
    </xf>
    <xf numFmtId="0" fontId="2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74" fontId="17" fillId="0" borderId="0" xfId="91" applyNumberFormat="1" applyFont="1" applyBorder="1">
      <alignment/>
      <protection/>
    </xf>
    <xf numFmtId="174" fontId="0" fillId="0" borderId="0" xfId="91" applyNumberFormat="1" applyFont="1" applyBorder="1" applyAlignment="1">
      <alignment horizontal="right" indent="2"/>
      <protection/>
    </xf>
    <xf numFmtId="174" fontId="0" fillId="0" borderId="0" xfId="91" applyNumberFormat="1" applyFont="1" applyBorder="1" applyAlignment="1" quotePrefix="1">
      <alignment horizontal="right"/>
      <protection/>
    </xf>
    <xf numFmtId="0" fontId="0" fillId="0" borderId="0" xfId="93" applyFont="1" applyFill="1">
      <alignment/>
      <protection/>
    </xf>
    <xf numFmtId="0" fontId="15" fillId="0" borderId="10" xfId="93" applyFont="1" applyFill="1" applyBorder="1" applyAlignment="1">
      <alignment horizontal="left"/>
      <protection/>
    </xf>
    <xf numFmtId="177" fontId="15" fillId="0" borderId="10" xfId="93" applyNumberFormat="1" applyFont="1" applyFill="1" applyBorder="1" applyAlignment="1">
      <alignment horizontal="left"/>
      <protection/>
    </xf>
    <xf numFmtId="0" fontId="16" fillId="0" borderId="0" xfId="93" applyFont="1" applyFill="1" applyAlignment="1">
      <alignment horizontal="right"/>
      <protection/>
    </xf>
    <xf numFmtId="0" fontId="15" fillId="0" borderId="0" xfId="77" applyFont="1" applyFill="1" applyBorder="1" applyAlignment="1">
      <alignment horizontal="left"/>
      <protection/>
    </xf>
    <xf numFmtId="0" fontId="0" fillId="0" borderId="0" xfId="93" applyFont="1" applyFill="1" applyAlignment="1">
      <alignment/>
      <protection/>
    </xf>
    <xf numFmtId="0" fontId="17" fillId="0" borderId="12" xfId="77" applyFont="1" applyFill="1" applyBorder="1" applyAlignment="1">
      <alignment horizontal="center" vertical="center" wrapText="1"/>
      <protection/>
    </xf>
    <xf numFmtId="0" fontId="22" fillId="0" borderId="0" xfId="96" applyNumberFormat="1" applyFont="1" applyFill="1" applyBorder="1" applyAlignment="1">
      <alignment/>
      <protection/>
    </xf>
    <xf numFmtId="177" fontId="17" fillId="0" borderId="0" xfId="93" applyNumberFormat="1" applyFont="1" applyFill="1" applyAlignment="1" quotePrefix="1">
      <alignment/>
      <protection/>
    </xf>
    <xf numFmtId="177" fontId="17" fillId="0" borderId="0" xfId="93" applyNumberFormat="1" applyFont="1" applyFill="1">
      <alignment/>
      <protection/>
    </xf>
    <xf numFmtId="177" fontId="17" fillId="0" borderId="0" xfId="93" applyNumberFormat="1" applyFont="1" applyFill="1" applyAlignment="1" quotePrefix="1">
      <alignment/>
      <protection/>
    </xf>
    <xf numFmtId="0" fontId="17" fillId="0" borderId="0" xfId="93" applyFont="1" applyFill="1">
      <alignment/>
      <protection/>
    </xf>
    <xf numFmtId="0" fontId="23" fillId="0" borderId="0" xfId="79" applyNumberFormat="1" applyFont="1" applyFill="1" applyBorder="1" applyAlignment="1">
      <alignment horizontal="left" indent="3"/>
      <protection/>
    </xf>
    <xf numFmtId="177" fontId="0" fillId="0" borderId="0" xfId="93" applyNumberFormat="1" applyFont="1" applyFill="1" applyAlignment="1">
      <alignment horizontal="right"/>
      <protection/>
    </xf>
    <xf numFmtId="177" fontId="0" fillId="0" borderId="0" xfId="93" applyNumberFormat="1" applyFont="1" applyFill="1">
      <alignment/>
      <protection/>
    </xf>
    <xf numFmtId="0" fontId="23" fillId="0" borderId="0" xfId="79" applyNumberFormat="1" applyFont="1" applyFill="1" applyBorder="1" applyAlignment="1">
      <alignment/>
      <protection/>
    </xf>
    <xf numFmtId="177" fontId="0" fillId="0" borderId="0" xfId="93" applyNumberFormat="1" applyFont="1" applyFill="1" applyBorder="1">
      <alignment/>
      <protection/>
    </xf>
    <xf numFmtId="0" fontId="0" fillId="0" borderId="0" xfId="93" applyFont="1" applyFill="1" applyBorder="1">
      <alignment/>
      <protection/>
    </xf>
    <xf numFmtId="0" fontId="0" fillId="0" borderId="0" xfId="79" applyFont="1" applyFill="1">
      <alignment/>
      <protection/>
    </xf>
    <xf numFmtId="0" fontId="17" fillId="0" borderId="0" xfId="93" applyFont="1" applyFill="1" applyBorder="1" applyAlignment="1">
      <alignment horizontal="left"/>
      <protection/>
    </xf>
    <xf numFmtId="0" fontId="0" fillId="0" borderId="0" xfId="93" applyFont="1" applyFill="1" applyAlignment="1">
      <alignment/>
      <protection/>
    </xf>
    <xf numFmtId="0" fontId="17" fillId="0" borderId="10" xfId="93" applyFont="1" applyFill="1" applyBorder="1" applyAlignment="1">
      <alignment horizontal="left"/>
      <protection/>
    </xf>
    <xf numFmtId="0" fontId="17" fillId="0" borderId="0" xfId="93" applyFont="1" applyFill="1" applyBorder="1" applyAlignment="1">
      <alignment horizontal="center"/>
      <protection/>
    </xf>
    <xf numFmtId="0" fontId="0" fillId="0" borderId="0" xfId="77" applyFont="1" applyFill="1">
      <alignment/>
      <protection/>
    </xf>
    <xf numFmtId="0" fontId="17" fillId="0" borderId="0" xfId="93" applyFont="1" applyFill="1" applyBorder="1" applyAlignment="1">
      <alignment/>
      <protection/>
    </xf>
    <xf numFmtId="0" fontId="17" fillId="0" borderId="0" xfId="93" applyFont="1" applyFill="1" applyBorder="1" applyAlignment="1">
      <alignment horizontal="center" vertical="center"/>
      <protection/>
    </xf>
    <xf numFmtId="0" fontId="17" fillId="0" borderId="0" xfId="77" applyFont="1" applyFill="1" applyBorder="1" applyAlignment="1">
      <alignment horizontal="center" vertical="center" wrapText="1"/>
      <protection/>
    </xf>
    <xf numFmtId="0" fontId="0" fillId="0" borderId="0" xfId="93" applyFont="1" applyFill="1" applyBorder="1" applyAlignment="1">
      <alignment horizontal="left" indent="1"/>
      <protection/>
    </xf>
    <xf numFmtId="1" fontId="0" fillId="0" borderId="0" xfId="93" applyNumberFormat="1" applyFont="1" applyFill="1" applyAlignment="1">
      <alignment horizontal="center"/>
      <protection/>
    </xf>
    <xf numFmtId="185" fontId="0" fillId="0" borderId="0" xfId="93" applyNumberFormat="1" applyFont="1" applyFill="1" applyAlignment="1">
      <alignment horizontal="center"/>
      <protection/>
    </xf>
    <xf numFmtId="177" fontId="0" fillId="0" borderId="0" xfId="93" applyNumberFormat="1" applyFont="1" applyFill="1" applyAlignment="1">
      <alignment horizontal="center"/>
      <protection/>
    </xf>
    <xf numFmtId="185" fontId="0" fillId="0" borderId="0" xfId="93" applyNumberFormat="1" applyFont="1" applyFill="1" applyAlignment="1">
      <alignment horizontal="right"/>
      <protection/>
    </xf>
    <xf numFmtId="185" fontId="0" fillId="0" borderId="0" xfId="93" applyNumberFormat="1" applyFont="1" applyFill="1" applyAlignment="1">
      <alignment horizontal="left" indent="1"/>
      <protection/>
    </xf>
    <xf numFmtId="0" fontId="17" fillId="0" borderId="0" xfId="93" applyFont="1" applyFill="1" applyBorder="1" applyAlignment="1">
      <alignment horizontal="left" vertical="center" indent="1"/>
      <protection/>
    </xf>
    <xf numFmtId="0" fontId="0" fillId="0" borderId="0" xfId="93" applyFont="1" applyFill="1" applyAlignment="1">
      <alignment horizontal="center" vertical="center"/>
      <protection/>
    </xf>
    <xf numFmtId="0" fontId="0" fillId="0" borderId="0" xfId="93" applyFont="1" applyFill="1" applyAlignment="1">
      <alignment horizontal="center"/>
      <protection/>
    </xf>
    <xf numFmtId="0" fontId="0" fillId="0" borderId="0" xfId="79" applyFont="1" applyFill="1" applyBorder="1">
      <alignment/>
      <protection/>
    </xf>
    <xf numFmtId="0" fontId="15" fillId="0" borderId="0" xfId="79" applyFont="1" applyAlignment="1">
      <alignment horizontal="left" wrapText="1"/>
      <protection/>
    </xf>
    <xf numFmtId="0" fontId="0" fillId="0" borderId="0" xfId="0" applyFont="1" applyAlignment="1">
      <alignment/>
    </xf>
    <xf numFmtId="0" fontId="16" fillId="0" borderId="10" xfId="92" applyFont="1" applyBorder="1" applyAlignment="1">
      <alignment horizontal="right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14" xfId="0" applyFont="1" applyBorder="1" applyAlignment="1">
      <alignment horizontal="center" wrapText="1"/>
    </xf>
    <xf numFmtId="0" fontId="0" fillId="0" borderId="0" xfId="77">
      <alignment/>
      <protection/>
    </xf>
    <xf numFmtId="0" fontId="18" fillId="0" borderId="0" xfId="77" applyFont="1" applyFill="1" applyBorder="1">
      <alignment/>
      <protection/>
    </xf>
    <xf numFmtId="0" fontId="18" fillId="0" borderId="0" xfId="77" applyFont="1">
      <alignment/>
      <protection/>
    </xf>
    <xf numFmtId="0" fontId="16" fillId="0" borderId="0" xfId="77" applyFont="1">
      <alignment/>
      <protection/>
    </xf>
    <xf numFmtId="0" fontId="0" fillId="0" borderId="0" xfId="77" applyFont="1" applyBorder="1" applyAlignment="1">
      <alignment horizontal="left" wrapText="1" indent="1"/>
      <protection/>
    </xf>
    <xf numFmtId="0" fontId="18" fillId="0" borderId="0" xfId="77" applyFont="1" applyBorder="1">
      <alignment/>
      <protection/>
    </xf>
    <xf numFmtId="0" fontId="16" fillId="0" borderId="14" xfId="79" applyFont="1" applyFill="1" applyBorder="1">
      <alignment/>
      <protection/>
    </xf>
    <xf numFmtId="0" fontId="0" fillId="0" borderId="14" xfId="79" applyFont="1" applyFill="1" applyBorder="1">
      <alignment/>
      <protection/>
    </xf>
    <xf numFmtId="3" fontId="0" fillId="0" borderId="0" xfId="79" applyNumberFormat="1" applyFont="1" applyBorder="1" applyAlignment="1">
      <alignment/>
      <protection/>
    </xf>
    <xf numFmtId="2" fontId="0" fillId="0" borderId="0" xfId="77" applyNumberFormat="1" applyFont="1" applyBorder="1" applyAlignment="1">
      <alignment horizontal="right" wrapText="1" indent="1"/>
      <protection/>
    </xf>
    <xf numFmtId="3" fontId="16" fillId="0" borderId="0" xfId="90" applyNumberFormat="1" applyFont="1" applyFill="1" applyBorder="1" applyAlignment="1">
      <alignment horizontal="right"/>
      <protection/>
    </xf>
    <xf numFmtId="0" fontId="31" fillId="0" borderId="0" xfId="79" applyFont="1" applyFill="1">
      <alignment/>
      <protection/>
    </xf>
    <xf numFmtId="0" fontId="16" fillId="0" borderId="10" xfId="79" applyFont="1" applyBorder="1" applyAlignment="1">
      <alignment horizontal="right"/>
      <protection/>
    </xf>
    <xf numFmtId="3" fontId="0" fillId="0" borderId="0" xfId="93" applyNumberFormat="1" applyFont="1" applyAlignment="1">
      <alignment/>
      <protection/>
    </xf>
    <xf numFmtId="3" fontId="0" fillId="0" borderId="0" xfId="77" applyNumberFormat="1" applyFont="1">
      <alignment/>
      <protection/>
    </xf>
    <xf numFmtId="3" fontId="0" fillId="0" borderId="0" xfId="93" applyNumberFormat="1" applyFont="1" applyAlignment="1">
      <alignment/>
      <protection/>
    </xf>
    <xf numFmtId="3" fontId="0" fillId="0" borderId="0" xfId="77" applyNumberFormat="1" applyFont="1">
      <alignment/>
      <protection/>
    </xf>
    <xf numFmtId="3" fontId="26" fillId="0" borderId="0" xfId="93" applyNumberFormat="1" applyFont="1" applyAlignment="1">
      <alignment/>
      <protection/>
    </xf>
    <xf numFmtId="0" fontId="0" fillId="0" borderId="0" xfId="0" applyFont="1" applyFill="1" applyAlignment="1">
      <alignment/>
    </xf>
    <xf numFmtId="0" fontId="16" fillId="0" borderId="0" xfId="79" applyFont="1" applyFill="1" applyBorder="1">
      <alignment/>
      <protection/>
    </xf>
    <xf numFmtId="0" fontId="16" fillId="0" borderId="0" xfId="79" applyFont="1" applyFill="1">
      <alignment/>
      <protection/>
    </xf>
    <xf numFmtId="2" fontId="18" fillId="0" borderId="0" xfId="77" applyNumberFormat="1" applyFont="1" applyFill="1" applyBorder="1" applyAlignment="1">
      <alignment horizontal="right"/>
      <protection/>
    </xf>
    <xf numFmtId="2" fontId="18" fillId="0" borderId="0" xfId="77" applyNumberFormat="1" applyFont="1" applyBorder="1" applyAlignment="1">
      <alignment horizontal="right"/>
      <protection/>
    </xf>
    <xf numFmtId="0" fontId="17" fillId="0" borderId="0" xfId="79" applyFont="1" applyBorder="1">
      <alignment/>
      <protection/>
    </xf>
    <xf numFmtId="0" fontId="0" fillId="0" borderId="0" xfId="79" applyFont="1" applyBorder="1">
      <alignment/>
      <protection/>
    </xf>
    <xf numFmtId="0" fontId="17" fillId="0" borderId="0" xfId="79" applyFont="1">
      <alignment/>
      <protection/>
    </xf>
    <xf numFmtId="2" fontId="0" fillId="0" borderId="0" xfId="79" applyNumberFormat="1" applyFont="1" applyBorder="1" applyAlignment="1">
      <alignment/>
      <protection/>
    </xf>
    <xf numFmtId="0" fontId="17" fillId="0" borderId="14" xfId="86" applyNumberFormat="1" applyFont="1" applyBorder="1" applyAlignment="1">
      <alignment horizontal="center" vertical="center" wrapText="1"/>
      <protection/>
    </xf>
    <xf numFmtId="0" fontId="17" fillId="0" borderId="0" xfId="86" applyNumberFormat="1" applyFont="1" applyBorder="1" applyAlignment="1">
      <alignment horizontal="center" vertical="center" wrapText="1"/>
      <protection/>
    </xf>
    <xf numFmtId="0" fontId="17" fillId="0" borderId="11" xfId="86" applyNumberFormat="1" applyFont="1" applyBorder="1" applyAlignment="1">
      <alignment horizontal="center" vertical="center" wrapText="1"/>
      <protection/>
    </xf>
    <xf numFmtId="0" fontId="17" fillId="0" borderId="0" xfId="87" applyNumberFormat="1" applyFont="1" applyFill="1" applyBorder="1">
      <alignment/>
      <protection/>
    </xf>
    <xf numFmtId="3" fontId="17" fillId="0" borderId="0" xfId="90" applyNumberFormat="1" applyFont="1" applyFill="1" applyBorder="1" applyAlignment="1">
      <alignment horizontal="right"/>
      <protection/>
    </xf>
    <xf numFmtId="3" fontId="76" fillId="0" borderId="0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3" fontId="16" fillId="0" borderId="0" xfId="90" applyNumberFormat="1" applyFont="1" applyFill="1" applyBorder="1" applyAlignment="1">
      <alignment horizontal="right"/>
      <protection/>
    </xf>
    <xf numFmtId="3" fontId="77" fillId="0" borderId="0" xfId="0" applyNumberFormat="1" applyFont="1" applyBorder="1" applyAlignment="1">
      <alignment/>
    </xf>
    <xf numFmtId="0" fontId="16" fillId="0" borderId="0" xfId="79" applyFont="1">
      <alignment/>
      <protection/>
    </xf>
    <xf numFmtId="0" fontId="78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17" fillId="0" borderId="0" xfId="93" applyFont="1" applyAlignment="1">
      <alignment horizontal="center" vertical="center"/>
      <protection/>
    </xf>
    <xf numFmtId="0" fontId="17" fillId="0" borderId="0" xfId="88" applyNumberFormat="1" applyFont="1" applyBorder="1" applyAlignment="1">
      <alignment horizontal="center" vertical="center"/>
      <protection/>
    </xf>
    <xf numFmtId="0" fontId="78" fillId="0" borderId="0" xfId="0" applyFont="1" applyBorder="1" applyAlignment="1">
      <alignment horizontal="center" vertical="center" wrapText="1"/>
    </xf>
    <xf numFmtId="0" fontId="17" fillId="0" borderId="0" xfId="88" applyNumberFormat="1" applyFont="1" applyBorder="1" applyAlignment="1" quotePrefix="1">
      <alignment horizontal="center" vertical="center"/>
      <protection/>
    </xf>
    <xf numFmtId="0" fontId="17" fillId="0" borderId="0" xfId="88" applyFont="1" applyBorder="1" applyAlignment="1">
      <alignment vertical="center"/>
      <protection/>
    </xf>
    <xf numFmtId="0" fontId="17" fillId="0" borderId="0" xfId="88" applyFont="1" applyBorder="1" applyAlignment="1">
      <alignment horizontal="center" vertical="center"/>
      <protection/>
    </xf>
    <xf numFmtId="0" fontId="17" fillId="0" borderId="11" xfId="98" applyFont="1" applyBorder="1" applyAlignment="1">
      <alignment vertical="center"/>
      <protection/>
    </xf>
    <xf numFmtId="0" fontId="78" fillId="0" borderId="11" xfId="0" applyFont="1" applyBorder="1" applyAlignment="1">
      <alignment horizontal="center" vertical="center" wrapText="1"/>
    </xf>
    <xf numFmtId="0" fontId="17" fillId="0" borderId="0" xfId="97" applyNumberFormat="1" applyFont="1" applyBorder="1" applyAlignment="1">
      <alignment wrapText="1"/>
      <protection/>
    </xf>
    <xf numFmtId="0" fontId="17" fillId="0" borderId="0" xfId="97" applyNumberFormat="1" applyFont="1" applyBorder="1" applyAlignment="1">
      <alignment horizontal="left" indent="1"/>
      <protection/>
    </xf>
    <xf numFmtId="0" fontId="0" fillId="0" borderId="0" xfId="97" applyNumberFormat="1" applyFont="1" applyBorder="1" applyAlignment="1">
      <alignment horizontal="left" indent="1"/>
      <protection/>
    </xf>
    <xf numFmtId="0" fontId="15" fillId="0" borderId="10" xfId="79" applyFont="1" applyBorder="1" applyAlignment="1">
      <alignment horizontal="left" wrapText="1"/>
      <protection/>
    </xf>
    <xf numFmtId="43" fontId="17" fillId="0" borderId="0" xfId="42" applyFont="1" applyFill="1" applyBorder="1" applyAlignment="1">
      <alignment horizontal="right"/>
    </xf>
    <xf numFmtId="177" fontId="0" fillId="0" borderId="0" xfId="93" applyNumberFormat="1" applyFont="1" applyFill="1" applyBorder="1" applyAlignment="1">
      <alignment horizontal="right" indent="1"/>
      <protection/>
    </xf>
    <xf numFmtId="0" fontId="18" fillId="0" borderId="11" xfId="0" applyFont="1" applyBorder="1" applyAlignment="1">
      <alignment horizontal="center" vertical="center" wrapText="1"/>
    </xf>
    <xf numFmtId="173" fontId="0" fillId="0" borderId="0" xfId="93" applyNumberFormat="1" applyFont="1" applyFill="1" applyAlignment="1">
      <alignment horizontal="right"/>
      <protection/>
    </xf>
    <xf numFmtId="0" fontId="17" fillId="0" borderId="0" xfId="79" applyFont="1" applyBorder="1" applyAlignment="1">
      <alignment/>
      <protection/>
    </xf>
    <xf numFmtId="2" fontId="17" fillId="0" borderId="0" xfId="79" applyNumberFormat="1" applyFont="1" applyBorder="1" applyAlignment="1">
      <alignment horizontal="right" indent="1"/>
      <protection/>
    </xf>
    <xf numFmtId="0" fontId="18" fillId="0" borderId="0" xfId="93" applyFont="1" applyBorder="1">
      <alignment/>
      <protection/>
    </xf>
    <xf numFmtId="0" fontId="0" fillId="0" borderId="0" xfId="79" applyFont="1" applyBorder="1" applyAlignment="1">
      <alignment horizontal="left" indent="1"/>
      <protection/>
    </xf>
    <xf numFmtId="2" fontId="0" fillId="0" borderId="0" xfId="79" applyNumberFormat="1" applyFont="1" applyBorder="1" applyAlignment="1">
      <alignment horizontal="right" indent="1"/>
      <protection/>
    </xf>
    <xf numFmtId="0" fontId="0" fillId="0" borderId="0" xfId="79" applyFont="1" applyBorder="1" applyAlignment="1">
      <alignment horizontal="left" wrapText="1" indent="1"/>
      <protection/>
    </xf>
    <xf numFmtId="0" fontId="17" fillId="0" borderId="0" xfId="93" applyFont="1" applyBorder="1" applyAlignment="1">
      <alignment wrapText="1"/>
      <protection/>
    </xf>
    <xf numFmtId="0" fontId="15" fillId="0" borderId="0" xfId="93" applyFont="1" applyFill="1" applyAlignment="1">
      <alignment horizontal="left" wrapText="1"/>
      <protection/>
    </xf>
    <xf numFmtId="3" fontId="0" fillId="0" borderId="0" xfId="77" applyNumberFormat="1" applyFont="1" applyBorder="1">
      <alignment/>
      <protection/>
    </xf>
    <xf numFmtId="177" fontId="0" fillId="0" borderId="0" xfId="93" applyNumberFormat="1" applyFont="1" applyFill="1" applyAlignment="1" quotePrefix="1">
      <alignment/>
      <protection/>
    </xf>
    <xf numFmtId="0" fontId="17" fillId="0" borderId="15" xfId="77" applyFont="1" applyFill="1" applyBorder="1" applyAlignment="1">
      <alignment horizontal="center" vertical="center" wrapText="1"/>
      <protection/>
    </xf>
    <xf numFmtId="173" fontId="0" fillId="0" borderId="0" xfId="93" applyNumberFormat="1" applyFont="1">
      <alignment/>
      <protection/>
    </xf>
    <xf numFmtId="0" fontId="6" fillId="0" borderId="10" xfId="77" applyFont="1" applyBorder="1" applyAlignment="1">
      <alignment horizontal="center"/>
      <protection/>
    </xf>
    <xf numFmtId="0" fontId="32" fillId="0" borderId="10" xfId="92" applyFont="1" applyBorder="1" applyAlignment="1">
      <alignment horizontal="right"/>
      <protection/>
    </xf>
    <xf numFmtId="0" fontId="0" fillId="0" borderId="0" xfId="77" applyFont="1" applyBorder="1" applyAlignment="1">
      <alignment horizontal="center"/>
      <protection/>
    </xf>
    <xf numFmtId="0" fontId="17" fillId="0" borderId="0" xfId="77" applyFont="1" applyBorder="1">
      <alignment/>
      <protection/>
    </xf>
    <xf numFmtId="2" fontId="17" fillId="0" borderId="0" xfId="77" applyNumberFormat="1" applyFont="1" applyBorder="1" applyAlignment="1">
      <alignment horizontal="right" indent="1"/>
      <protection/>
    </xf>
    <xf numFmtId="0" fontId="0" fillId="0" borderId="0" xfId="77" applyFont="1" applyBorder="1" applyAlignment="1">
      <alignment horizontal="left" indent="1"/>
      <protection/>
    </xf>
    <xf numFmtId="2" fontId="0" fillId="0" borderId="0" xfId="77" applyNumberFormat="1" applyFont="1" applyBorder="1" applyAlignment="1">
      <alignment horizontal="right" indent="1"/>
      <protection/>
    </xf>
    <xf numFmtId="2" fontId="17" fillId="0" borderId="0" xfId="77" applyNumberFormat="1" applyFont="1" applyFill="1" applyBorder="1" applyAlignment="1">
      <alignment horizontal="center" wrapText="1"/>
      <protection/>
    </xf>
    <xf numFmtId="0" fontId="17" fillId="0" borderId="11" xfId="77" applyFont="1" applyFill="1" applyBorder="1" applyAlignment="1">
      <alignment horizontal="center" vertical="center" wrapText="1"/>
      <protection/>
    </xf>
    <xf numFmtId="3" fontId="17" fillId="0" borderId="0" xfId="93" applyNumberFormat="1" applyFont="1" applyFill="1" applyBorder="1" applyAlignment="1">
      <alignment horizontal="center"/>
      <protection/>
    </xf>
    <xf numFmtId="2" fontId="78" fillId="0" borderId="14" xfId="93" applyNumberFormat="1" applyFont="1" applyBorder="1" applyAlignment="1">
      <alignment horizontal="right" indent="1"/>
      <protection/>
    </xf>
    <xf numFmtId="2" fontId="76" fillId="0" borderId="0" xfId="93" applyNumberFormat="1" applyFont="1" applyBorder="1" applyAlignment="1">
      <alignment horizontal="right" indent="1"/>
      <protection/>
    </xf>
    <xf numFmtId="2" fontId="79" fillId="0" borderId="0" xfId="93" applyNumberFormat="1" applyFont="1" applyBorder="1" applyAlignment="1">
      <alignment horizontal="right" indent="1"/>
      <protection/>
    </xf>
    <xf numFmtId="2" fontId="76" fillId="0" borderId="0" xfId="93" applyNumberFormat="1" applyFont="1" applyFill="1" applyBorder="1" applyAlignment="1">
      <alignment horizontal="right" indent="1"/>
      <protection/>
    </xf>
    <xf numFmtId="0" fontId="80" fillId="0" borderId="0" xfId="93" applyFont="1" applyAlignment="1">
      <alignment/>
      <protection/>
    </xf>
    <xf numFmtId="2" fontId="79" fillId="0" borderId="0" xfId="93" applyNumberFormat="1" applyFont="1" applyFill="1" applyBorder="1" applyAlignment="1">
      <alignment horizontal="right" indent="1"/>
      <protection/>
    </xf>
    <xf numFmtId="2" fontId="78" fillId="0" borderId="0" xfId="93" applyNumberFormat="1" applyFont="1" applyBorder="1" applyAlignment="1">
      <alignment horizontal="right" indent="1"/>
      <protection/>
    </xf>
    <xf numFmtId="2" fontId="78" fillId="0" borderId="0" xfId="93" applyNumberFormat="1" applyFont="1" applyFill="1" applyBorder="1" applyAlignment="1">
      <alignment horizontal="right" indent="1"/>
      <protection/>
    </xf>
    <xf numFmtId="0" fontId="17" fillId="0" borderId="15" xfId="77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0" fillId="0" borderId="0" xfId="92" applyFont="1" applyBorder="1" applyAlignment="1">
      <alignment horizontal="center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92" applyFont="1" applyBorder="1" applyAlignment="1">
      <alignment horizontal="center" vertical="center"/>
      <protection/>
    </xf>
    <xf numFmtId="0" fontId="17" fillId="0" borderId="0" xfId="92" applyFont="1" applyBorder="1">
      <alignment/>
      <protection/>
    </xf>
    <xf numFmtId="174" fontId="17" fillId="0" borderId="0" xfId="92" applyNumberFormat="1" applyFont="1" applyAlignment="1">
      <alignment horizontal="right" indent="1"/>
      <protection/>
    </xf>
    <xf numFmtId="173" fontId="17" fillId="0" borderId="0" xfId="92" applyNumberFormat="1" applyFont="1" applyAlignment="1">
      <alignment horizontal="right" indent="1"/>
      <protection/>
    </xf>
    <xf numFmtId="174" fontId="0" fillId="0" borderId="0" xfId="92" applyNumberFormat="1" applyFont="1" applyAlignment="1">
      <alignment horizontal="right" indent="1"/>
      <protection/>
    </xf>
    <xf numFmtId="173" fontId="0" fillId="0" borderId="0" xfId="92" applyNumberFormat="1" applyFont="1" applyAlignment="1">
      <alignment horizontal="right" indent="1"/>
      <protection/>
    </xf>
    <xf numFmtId="0" fontId="15" fillId="0" borderId="10" xfId="92" applyFont="1" applyBorder="1" applyAlignment="1">
      <alignment horizontal="left"/>
      <protection/>
    </xf>
    <xf numFmtId="0" fontId="17" fillId="0" borderId="13" xfId="92" applyFont="1" applyBorder="1" applyAlignment="1">
      <alignment horizontal="center" vertical="center" wrapText="1"/>
      <protection/>
    </xf>
    <xf numFmtId="0" fontId="17" fillId="0" borderId="11" xfId="92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0" xfId="93" applyFont="1" applyBorder="1" applyAlignment="1">
      <alignment horizontal="left"/>
      <protection/>
    </xf>
    <xf numFmtId="3" fontId="17" fillId="0" borderId="0" xfId="92" applyNumberFormat="1" applyFont="1" applyAlignment="1">
      <alignment horizontal="right" indent="1"/>
      <protection/>
    </xf>
    <xf numFmtId="173" fontId="17" fillId="0" borderId="0" xfId="0" applyNumberFormat="1" applyFont="1" applyBorder="1" applyAlignment="1">
      <alignment horizontal="right" indent="1"/>
    </xf>
    <xf numFmtId="173" fontId="17" fillId="0" borderId="0" xfId="0" applyNumberFormat="1" applyFont="1" applyAlignment="1">
      <alignment horizontal="right" indent="1"/>
    </xf>
    <xf numFmtId="0" fontId="17" fillId="0" borderId="0" xfId="92" applyFont="1">
      <alignment/>
      <protection/>
    </xf>
    <xf numFmtId="3" fontId="0" fillId="0" borderId="0" xfId="92" applyNumberFormat="1" applyFont="1" applyAlignment="1">
      <alignment horizontal="right" indent="1"/>
      <protection/>
    </xf>
    <xf numFmtId="173" fontId="0" fillId="0" borderId="0" xfId="0" applyNumberFormat="1" applyFont="1" applyBorder="1" applyAlignment="1">
      <alignment horizontal="right" indent="1"/>
    </xf>
    <xf numFmtId="173" fontId="0" fillId="0" borderId="0" xfId="0" applyNumberFormat="1" applyFont="1" applyAlignment="1">
      <alignment horizontal="right" indent="1"/>
    </xf>
    <xf numFmtId="3" fontId="0" fillId="0" borderId="0" xfId="92" applyNumberFormat="1" applyFont="1" applyFill="1" applyAlignment="1">
      <alignment horizontal="right" indent="1"/>
      <protection/>
    </xf>
    <xf numFmtId="173" fontId="0" fillId="0" borderId="0" xfId="0" applyNumberFormat="1" applyFont="1" applyFill="1" applyBorder="1" applyAlignment="1">
      <alignment horizontal="right" indent="1"/>
    </xf>
    <xf numFmtId="173" fontId="0" fillId="0" borderId="0" xfId="0" applyNumberFormat="1" applyFont="1" applyFill="1" applyAlignment="1">
      <alignment horizontal="right" indent="1"/>
    </xf>
    <xf numFmtId="0" fontId="0" fillId="0" borderId="0" xfId="92" applyFont="1" applyFill="1">
      <alignment/>
      <protection/>
    </xf>
    <xf numFmtId="1" fontId="17" fillId="0" borderId="0" xfId="0" applyNumberFormat="1" applyFont="1" applyBorder="1" applyAlignment="1">
      <alignment horizontal="right" indent="1"/>
    </xf>
    <xf numFmtId="3" fontId="0" fillId="0" borderId="0" xfId="92" applyNumberFormat="1" applyFont="1">
      <alignment/>
      <protection/>
    </xf>
    <xf numFmtId="173" fontId="0" fillId="0" borderId="0" xfId="92" applyNumberFormat="1" applyFont="1">
      <alignment/>
      <protection/>
    </xf>
    <xf numFmtId="3" fontId="0" fillId="0" borderId="0" xfId="92" applyNumberFormat="1" applyFont="1" applyAlignment="1" quotePrefix="1">
      <alignment horizontal="right" indent="1"/>
      <protection/>
    </xf>
    <xf numFmtId="174" fontId="0" fillId="0" borderId="0" xfId="0" applyNumberFormat="1" applyFont="1" applyAlignment="1">
      <alignment horizontal="right" indent="1"/>
    </xf>
    <xf numFmtId="0" fontId="18" fillId="0" borderId="0" xfId="92" applyFont="1" applyAlignment="1">
      <alignment horizontal="left"/>
      <protection/>
    </xf>
    <xf numFmtId="0" fontId="15" fillId="0" borderId="0" xfId="92" applyFont="1" applyFill="1" applyAlignment="1">
      <alignment horizontal="left"/>
      <protection/>
    </xf>
    <xf numFmtId="0" fontId="20" fillId="0" borderId="0" xfId="92" applyFont="1">
      <alignment/>
      <protection/>
    </xf>
    <xf numFmtId="0" fontId="16" fillId="0" borderId="0" xfId="92" applyFont="1" applyBorder="1" applyAlignment="1">
      <alignment horizontal="right"/>
      <protection/>
    </xf>
    <xf numFmtId="0" fontId="19" fillId="0" borderId="0" xfId="92" applyFont="1">
      <alignment/>
      <protection/>
    </xf>
    <xf numFmtId="169" fontId="0" fillId="0" borderId="0" xfId="92" applyNumberFormat="1" applyFont="1" applyAlignment="1">
      <alignment horizontal="right" indent="1"/>
      <protection/>
    </xf>
    <xf numFmtId="0" fontId="20" fillId="0" borderId="0" xfId="92" applyFont="1" applyFill="1">
      <alignment/>
      <protection/>
    </xf>
    <xf numFmtId="3" fontId="17" fillId="0" borderId="0" xfId="92" applyNumberFormat="1" applyFont="1" applyAlignment="1" quotePrefix="1">
      <alignment horizontal="right" indent="1"/>
      <protection/>
    </xf>
    <xf numFmtId="3" fontId="0" fillId="0" borderId="0" xfId="92" applyNumberFormat="1" applyFont="1" applyBorder="1" applyAlignment="1">
      <alignment horizontal="right" indent="1"/>
      <protection/>
    </xf>
    <xf numFmtId="0" fontId="20" fillId="0" borderId="0" xfId="92" applyFont="1" applyAlignment="1">
      <alignment horizontal="right"/>
      <protection/>
    </xf>
    <xf numFmtId="0" fontId="17" fillId="0" borderId="0" xfId="77" applyFont="1" applyFill="1" applyBorder="1" applyAlignment="1">
      <alignment horizontal="center" vertical="center"/>
      <protection/>
    </xf>
    <xf numFmtId="173" fontId="17" fillId="0" borderId="0" xfId="93" applyNumberFormat="1" applyFont="1" applyFill="1" applyAlignment="1">
      <alignment horizontal="right" indent="1"/>
      <protection/>
    </xf>
    <xf numFmtId="0" fontId="33" fillId="0" borderId="0" xfId="79" applyNumberFormat="1" applyFont="1" applyFill="1" applyBorder="1" applyAlignment="1">
      <alignment horizontal="left" indent="1"/>
      <protection/>
    </xf>
    <xf numFmtId="173" fontId="17" fillId="0" borderId="0" xfId="93" applyNumberFormat="1" applyFont="1" applyFill="1" applyAlignment="1">
      <alignment horizontal="right" indent="1"/>
      <protection/>
    </xf>
    <xf numFmtId="177" fontId="0" fillId="0" borderId="0" xfId="93" applyNumberFormat="1" applyFont="1" applyFill="1" applyAlignment="1" quotePrefix="1">
      <alignment horizontal="center"/>
      <protection/>
    </xf>
    <xf numFmtId="173" fontId="0" fillId="0" borderId="0" xfId="93" applyNumberFormat="1" applyFont="1" applyFill="1" applyAlignment="1">
      <alignment horizontal="right" indent="1"/>
      <protection/>
    </xf>
    <xf numFmtId="177" fontId="0" fillId="0" borderId="0" xfId="93" applyNumberFormat="1" applyFont="1" applyFill="1" applyAlignment="1" quotePrefix="1">
      <alignment horizontal="right"/>
      <protection/>
    </xf>
    <xf numFmtId="173" fontId="0" fillId="0" borderId="0" xfId="93" applyNumberFormat="1" applyFont="1" applyFill="1">
      <alignment/>
      <protection/>
    </xf>
    <xf numFmtId="176" fontId="0" fillId="0" borderId="0" xfId="93" applyNumberFormat="1" applyFont="1" applyFill="1">
      <alignment/>
      <protection/>
    </xf>
    <xf numFmtId="191" fontId="0" fillId="0" borderId="0" xfId="93" applyNumberFormat="1" applyFont="1" applyFill="1" applyAlignment="1" quotePrefix="1">
      <alignment horizontal="right"/>
      <protection/>
    </xf>
    <xf numFmtId="177" fontId="0" fillId="0" borderId="0" xfId="93" applyNumberFormat="1" applyFont="1" applyFill="1" applyBorder="1" applyAlignment="1" quotePrefix="1">
      <alignment/>
      <protection/>
    </xf>
    <xf numFmtId="0" fontId="15" fillId="0" borderId="0" xfId="93" applyFont="1" applyFill="1" applyBorder="1" applyAlignment="1">
      <alignment horizontal="left"/>
      <protection/>
    </xf>
    <xf numFmtId="0" fontId="17" fillId="0" borderId="13" xfId="77" applyFont="1" applyFill="1" applyBorder="1" applyAlignment="1">
      <alignment horizontal="center" vertical="center"/>
      <protection/>
    </xf>
    <xf numFmtId="185" fontId="17" fillId="0" borderId="0" xfId="46" applyNumberFormat="1" applyFont="1" applyFill="1" applyAlignment="1">
      <alignment/>
    </xf>
    <xf numFmtId="173" fontId="17" fillId="0" borderId="0" xfId="93" applyNumberFormat="1" applyFont="1" applyFill="1">
      <alignment/>
      <protection/>
    </xf>
    <xf numFmtId="185" fontId="17" fillId="0" borderId="0" xfId="46" applyNumberFormat="1" applyFont="1" applyFill="1" applyAlignment="1">
      <alignment/>
    </xf>
    <xf numFmtId="0" fontId="17" fillId="0" borderId="0" xfId="97" applyNumberFormat="1" applyFont="1" applyBorder="1" applyAlignment="1">
      <alignment horizontal="left"/>
      <protection/>
    </xf>
    <xf numFmtId="177" fontId="17" fillId="0" borderId="0" xfId="46" applyNumberFormat="1" applyFont="1" applyFill="1" applyAlignment="1">
      <alignment/>
    </xf>
    <xf numFmtId="185" fontId="0" fillId="0" borderId="0" xfId="46" applyNumberFormat="1" applyFont="1" applyFill="1" applyAlignment="1">
      <alignment/>
    </xf>
    <xf numFmtId="177" fontId="0" fillId="0" borderId="0" xfId="46" applyNumberFormat="1" applyFont="1" applyFill="1" applyAlignment="1">
      <alignment/>
    </xf>
    <xf numFmtId="185" fontId="0" fillId="0" borderId="0" xfId="46" applyNumberFormat="1" applyFont="1" applyFill="1" applyAlignment="1">
      <alignment/>
    </xf>
    <xf numFmtId="0" fontId="17" fillId="0" borderId="0" xfId="93" applyFont="1" applyFill="1" applyBorder="1" applyAlignment="1">
      <alignment horizontal="left" wrapText="1"/>
      <protection/>
    </xf>
    <xf numFmtId="174" fontId="17" fillId="0" borderId="0" xfId="90" applyNumberFormat="1" applyFont="1" applyFill="1" applyBorder="1" applyAlignment="1">
      <alignment horizontal="right" indent="1"/>
      <protection/>
    </xf>
    <xf numFmtId="174" fontId="0" fillId="0" borderId="0" xfId="90" applyNumberFormat="1" applyFont="1" applyFill="1" applyBorder="1" applyAlignment="1">
      <alignment horizontal="right" indent="1"/>
      <protection/>
    </xf>
    <xf numFmtId="0" fontId="0" fillId="0" borderId="0" xfId="79" applyFont="1" applyFill="1" applyBorder="1" applyAlignment="1">
      <alignment horizontal="left" indent="1"/>
      <protection/>
    </xf>
    <xf numFmtId="2" fontId="0" fillId="0" borderId="0" xfId="79" applyNumberFormat="1" applyFont="1" applyFill="1" applyBorder="1" applyAlignment="1">
      <alignment horizontal="right" indent="1"/>
      <protection/>
    </xf>
    <xf numFmtId="3" fontId="81" fillId="0" borderId="0" xfId="0" applyNumberFormat="1" applyFont="1" applyAlignment="1">
      <alignment horizontal="center"/>
    </xf>
    <xf numFmtId="173" fontId="0" fillId="0" borderId="0" xfId="79" applyNumberFormat="1" applyFont="1">
      <alignment/>
      <protection/>
    </xf>
    <xf numFmtId="2" fontId="17" fillId="0" borderId="0" xfId="77" applyNumberFormat="1" applyFont="1" applyFill="1" applyBorder="1" applyAlignment="1" quotePrefix="1">
      <alignment horizontal="center" wrapText="1"/>
      <protection/>
    </xf>
    <xf numFmtId="185" fontId="0" fillId="0" borderId="0" xfId="79" applyNumberFormat="1" applyFont="1">
      <alignment/>
      <protection/>
    </xf>
    <xf numFmtId="177" fontId="0" fillId="0" borderId="0" xfId="79" applyNumberFormat="1" applyFont="1">
      <alignment/>
      <protection/>
    </xf>
    <xf numFmtId="185" fontId="0" fillId="0" borderId="0" xfId="93" applyNumberFormat="1" applyFont="1" applyAlignment="1">
      <alignment/>
      <protection/>
    </xf>
    <xf numFmtId="177" fontId="0" fillId="0" borderId="0" xfId="93" applyNumberFormat="1" applyFont="1" applyAlignment="1">
      <alignment/>
      <protection/>
    </xf>
    <xf numFmtId="185" fontId="0" fillId="0" borderId="0" xfId="93" applyNumberFormat="1" applyFont="1">
      <alignment/>
      <protection/>
    </xf>
    <xf numFmtId="177" fontId="0" fillId="0" borderId="0" xfId="93" applyNumberFormat="1" applyFont="1">
      <alignment/>
      <protection/>
    </xf>
    <xf numFmtId="177" fontId="0" fillId="0" borderId="0" xfId="93" applyNumberFormat="1" applyFont="1" applyAlignment="1">
      <alignment/>
      <protection/>
    </xf>
    <xf numFmtId="185" fontId="0" fillId="0" borderId="0" xfId="93" applyNumberFormat="1" applyFont="1" applyBorder="1" applyAlignment="1">
      <alignment/>
      <protection/>
    </xf>
    <xf numFmtId="185" fontId="0" fillId="0" borderId="0" xfId="93" applyNumberFormat="1" applyFont="1" applyBorder="1">
      <alignment/>
      <protection/>
    </xf>
    <xf numFmtId="185" fontId="0" fillId="0" borderId="0" xfId="93" applyNumberFormat="1" applyFont="1" applyAlignment="1">
      <alignment/>
      <protection/>
    </xf>
    <xf numFmtId="177" fontId="0" fillId="0" borderId="0" xfId="93" applyNumberFormat="1" applyFont="1">
      <alignment/>
      <protection/>
    </xf>
    <xf numFmtId="185" fontId="0" fillId="0" borderId="0" xfId="93" applyNumberFormat="1" applyFont="1">
      <alignment/>
      <protection/>
    </xf>
    <xf numFmtId="185" fontId="26" fillId="0" borderId="0" xfId="93" applyNumberFormat="1" applyFont="1" applyAlignment="1">
      <alignment/>
      <protection/>
    </xf>
    <xf numFmtId="177" fontId="17" fillId="0" borderId="0" xfId="45" applyNumberFormat="1" applyFont="1" applyBorder="1" applyAlignment="1">
      <alignment horizontal="right" indent="1"/>
    </xf>
    <xf numFmtId="173" fontId="0" fillId="0" borderId="0" xfId="0" applyNumberFormat="1" applyFont="1" applyAlignment="1" quotePrefix="1">
      <alignment horizontal="right" indent="1"/>
    </xf>
    <xf numFmtId="177" fontId="0" fillId="0" borderId="0" xfId="92" applyNumberFormat="1" applyFont="1">
      <alignment/>
      <protection/>
    </xf>
    <xf numFmtId="185" fontId="0" fillId="0" borderId="0" xfId="92" applyNumberFormat="1" applyFont="1">
      <alignment/>
      <protection/>
    </xf>
    <xf numFmtId="176" fontId="0" fillId="0" borderId="0" xfId="92" applyNumberFormat="1" applyFont="1">
      <alignment/>
      <protection/>
    </xf>
    <xf numFmtId="169" fontId="0" fillId="0" borderId="0" xfId="92" applyNumberFormat="1" applyFont="1" applyAlignment="1" quotePrefix="1">
      <alignment horizontal="right" indent="1"/>
      <protection/>
    </xf>
    <xf numFmtId="185" fontId="20" fillId="0" borderId="0" xfId="92" applyNumberFormat="1" applyFont="1">
      <alignment/>
      <protection/>
    </xf>
    <xf numFmtId="177" fontId="20" fillId="0" borderId="0" xfId="92" applyNumberFormat="1" applyFont="1">
      <alignment/>
      <protection/>
    </xf>
    <xf numFmtId="185" fontId="17" fillId="0" borderId="11" xfId="98" applyNumberFormat="1" applyFont="1" applyBorder="1" applyAlignment="1">
      <alignment horizontal="right" vertical="center"/>
      <protection/>
    </xf>
    <xf numFmtId="177" fontId="17" fillId="0" borderId="0" xfId="45" applyNumberFormat="1" applyFont="1" applyFill="1" applyAlignment="1">
      <alignment/>
    </xf>
    <xf numFmtId="176" fontId="17" fillId="0" borderId="0" xfId="93" applyNumberFormat="1" applyFont="1" applyFill="1">
      <alignment/>
      <protection/>
    </xf>
    <xf numFmtId="177" fontId="0" fillId="0" borderId="0" xfId="45" applyNumberFormat="1" applyFont="1" applyFill="1" applyAlignment="1">
      <alignment/>
    </xf>
    <xf numFmtId="177" fontId="17" fillId="0" borderId="0" xfId="45" applyNumberFormat="1" applyFont="1" applyFill="1" applyAlignment="1">
      <alignment/>
    </xf>
    <xf numFmtId="185" fontId="0" fillId="0" borderId="0" xfId="93" applyNumberFormat="1" applyFont="1" applyFill="1" applyBorder="1" applyAlignment="1" quotePrefix="1">
      <alignment/>
      <protection/>
    </xf>
    <xf numFmtId="185" fontId="0" fillId="0" borderId="0" xfId="93" applyNumberFormat="1" applyFont="1" applyFill="1" applyBorder="1">
      <alignment/>
      <protection/>
    </xf>
    <xf numFmtId="185" fontId="0" fillId="0" borderId="0" xfId="79" applyNumberFormat="1" applyFont="1" applyFill="1">
      <alignment/>
      <protection/>
    </xf>
    <xf numFmtId="185" fontId="0" fillId="0" borderId="0" xfId="93" applyNumberFormat="1" applyFont="1" applyFill="1">
      <alignment/>
      <protection/>
    </xf>
    <xf numFmtId="177" fontId="17" fillId="0" borderId="0" xfId="93" applyNumberFormat="1" applyFont="1" applyFill="1">
      <alignment/>
      <protection/>
    </xf>
    <xf numFmtId="185" fontId="0" fillId="0" borderId="0" xfId="93" applyNumberFormat="1" applyFont="1" applyAlignment="1">
      <alignment horizontal="right"/>
      <protection/>
    </xf>
    <xf numFmtId="43" fontId="78" fillId="0" borderId="14" xfId="42" applyFont="1" applyBorder="1" applyAlignment="1">
      <alignment horizontal="right" indent="1"/>
    </xf>
    <xf numFmtId="43" fontId="76" fillId="0" borderId="0" xfId="42" applyFont="1" applyBorder="1" applyAlignment="1">
      <alignment horizontal="right" indent="1"/>
    </xf>
    <xf numFmtId="43" fontId="79" fillId="0" borderId="0" xfId="42" applyFont="1" applyBorder="1" applyAlignment="1">
      <alignment horizontal="right" indent="1"/>
    </xf>
    <xf numFmtId="43" fontId="76" fillId="0" borderId="0" xfId="42" applyFont="1" applyFill="1" applyBorder="1" applyAlignment="1">
      <alignment horizontal="right" indent="1"/>
    </xf>
    <xf numFmtId="43" fontId="79" fillId="0" borderId="0" xfId="42" applyFont="1" applyFill="1" applyBorder="1" applyAlignment="1">
      <alignment horizontal="right" indent="1"/>
    </xf>
    <xf numFmtId="43" fontId="78" fillId="0" borderId="0" xfId="42" applyFont="1" applyBorder="1" applyAlignment="1">
      <alignment horizontal="right" indent="1"/>
    </xf>
    <xf numFmtId="43" fontId="78" fillId="0" borderId="0" xfId="42" applyFont="1" applyFill="1" applyBorder="1" applyAlignment="1">
      <alignment horizontal="right" indent="1"/>
    </xf>
    <xf numFmtId="191" fontId="17" fillId="0" borderId="14" xfId="42" applyNumberFormat="1" applyFont="1" applyBorder="1" applyAlignment="1">
      <alignment horizontal="right" indent="3"/>
    </xf>
    <xf numFmtId="191" fontId="81" fillId="0" borderId="0" xfId="42" applyNumberFormat="1" applyFont="1" applyAlignment="1">
      <alignment horizontal="right" indent="3"/>
    </xf>
    <xf numFmtId="191" fontId="17" fillId="0" borderId="0" xfId="42" applyNumberFormat="1" applyFont="1" applyAlignment="1">
      <alignment horizontal="right" indent="3"/>
    </xf>
    <xf numFmtId="174" fontId="78" fillId="0" borderId="0" xfId="93" applyNumberFormat="1" applyFont="1" applyAlignment="1">
      <alignment horizontal="right" indent="3"/>
      <protection/>
    </xf>
    <xf numFmtId="174" fontId="76" fillId="0" borderId="0" xfId="93" applyNumberFormat="1" applyFont="1" applyAlignment="1">
      <alignment horizontal="right" indent="3"/>
      <protection/>
    </xf>
    <xf numFmtId="0" fontId="15" fillId="0" borderId="0" xfId="77" applyFont="1" applyAlignment="1">
      <alignment horizontal="left"/>
      <protection/>
    </xf>
    <xf numFmtId="0" fontId="78" fillId="0" borderId="0" xfId="0" applyFont="1" applyAlignment="1">
      <alignment horizontal="center" vertical="center" wrapText="1"/>
    </xf>
    <xf numFmtId="0" fontId="17" fillId="0" borderId="11" xfId="95" applyFont="1" applyBorder="1" applyAlignment="1">
      <alignment horizontal="center" vertical="center" wrapText="1"/>
      <protection/>
    </xf>
    <xf numFmtId="3" fontId="17" fillId="0" borderId="0" xfId="93" applyNumberFormat="1" applyFont="1">
      <alignment/>
      <protection/>
    </xf>
    <xf numFmtId="177" fontId="17" fillId="0" borderId="0" xfId="93" applyNumberFormat="1" applyFont="1">
      <alignment/>
      <protection/>
    </xf>
    <xf numFmtId="174" fontId="17" fillId="0" borderId="0" xfId="93" applyNumberFormat="1" applyFont="1">
      <alignment/>
      <protection/>
    </xf>
    <xf numFmtId="0" fontId="17" fillId="0" borderId="0" xfId="89" applyFont="1">
      <alignment/>
      <protection/>
    </xf>
    <xf numFmtId="0" fontId="0" fillId="0" borderId="0" xfId="89" applyFont="1" applyAlignment="1">
      <alignment horizontal="left" indent="1"/>
      <protection/>
    </xf>
    <xf numFmtId="174" fontId="0" fillId="0" borderId="0" xfId="93" applyNumberFormat="1" applyFont="1">
      <alignment/>
      <protection/>
    </xf>
    <xf numFmtId="0" fontId="0" fillId="0" borderId="0" xfId="93" applyFont="1" applyAlignment="1">
      <alignment horizontal="left" indent="1"/>
      <protection/>
    </xf>
    <xf numFmtId="3" fontId="0" fillId="0" borderId="0" xfId="93" applyNumberFormat="1" applyFont="1">
      <alignment/>
      <protection/>
    </xf>
    <xf numFmtId="174" fontId="17" fillId="0" borderId="0" xfId="92" applyNumberFormat="1" applyFont="1" applyAlignment="1">
      <alignment/>
      <protection/>
    </xf>
    <xf numFmtId="174" fontId="0" fillId="0" borderId="0" xfId="0" applyNumberFormat="1" applyFont="1" applyAlignment="1">
      <alignment/>
    </xf>
    <xf numFmtId="174" fontId="0" fillId="0" borderId="0" xfId="92" applyNumberFormat="1" applyFont="1" applyAlignment="1">
      <alignment/>
      <protection/>
    </xf>
    <xf numFmtId="2" fontId="0" fillId="0" borderId="0" xfId="79" applyNumberFormat="1" applyFont="1" applyBorder="1" applyAlignment="1" quotePrefix="1">
      <alignment horizontal="right" indent="2"/>
      <protection/>
    </xf>
    <xf numFmtId="2" fontId="0" fillId="0" borderId="0" xfId="79" applyNumberFormat="1" applyFont="1" applyBorder="1" applyAlignment="1" quotePrefix="1">
      <alignment horizontal="right" indent="1"/>
      <protection/>
    </xf>
    <xf numFmtId="174" fontId="0" fillId="0" borderId="0" xfId="93" applyNumberFormat="1" applyFont="1" applyAlignment="1" quotePrefix="1">
      <alignment horizontal="right" indent="1"/>
      <protection/>
    </xf>
    <xf numFmtId="174" fontId="0" fillId="0" borderId="0" xfId="92" applyNumberFormat="1" applyFont="1" applyAlignment="1">
      <alignment horizontal="right" indent="1"/>
      <protection/>
    </xf>
    <xf numFmtId="174" fontId="0" fillId="0" borderId="0" xfId="92" applyNumberFormat="1" applyFont="1" applyAlignment="1" quotePrefix="1">
      <alignment horizontal="right" indent="1"/>
      <protection/>
    </xf>
    <xf numFmtId="174" fontId="0" fillId="0" borderId="0" xfId="92" applyNumberFormat="1" applyFont="1" applyFill="1" applyAlignment="1">
      <alignment horizontal="right" indent="1"/>
      <protection/>
    </xf>
    <xf numFmtId="177" fontId="17" fillId="0" borderId="0" xfId="93" applyNumberFormat="1" applyFont="1" applyFill="1" applyAlignment="1">
      <alignment/>
      <protection/>
    </xf>
    <xf numFmtId="2" fontId="17" fillId="0" borderId="0" xfId="93" applyNumberFormat="1" applyFont="1" applyBorder="1" applyAlignment="1">
      <alignment horizontal="right" indent="1"/>
      <protection/>
    </xf>
    <xf numFmtId="2" fontId="17" fillId="0" borderId="0" xfId="93" applyNumberFormat="1" applyFont="1" applyFill="1" applyBorder="1" applyAlignment="1">
      <alignment horizontal="right" indent="1"/>
      <protection/>
    </xf>
    <xf numFmtId="0" fontId="0" fillId="0" borderId="0" xfId="79" applyFont="1" applyAlignment="1">
      <alignment horizontal="left" indent="1"/>
      <protection/>
    </xf>
    <xf numFmtId="0" fontId="15" fillId="0" borderId="0" xfId="79" applyFont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0" borderId="0" xfId="77" applyFont="1" applyAlignment="1">
      <alignment horizontal="left" wrapText="1"/>
      <protection/>
    </xf>
    <xf numFmtId="0" fontId="15" fillId="0" borderId="0" xfId="79" applyFont="1" applyAlignment="1">
      <alignment horizontal="left" wrapText="1"/>
      <protection/>
    </xf>
    <xf numFmtId="0" fontId="17" fillId="0" borderId="13" xfId="86" applyNumberFormat="1" applyFont="1" applyBorder="1" applyAlignment="1">
      <alignment horizontal="center" vertical="center" wrapText="1"/>
      <protection/>
    </xf>
    <xf numFmtId="0" fontId="17" fillId="0" borderId="11" xfId="86" applyNumberFormat="1" applyFont="1" applyBorder="1" applyAlignment="1">
      <alignment horizontal="center" vertical="center" wrapText="1"/>
      <protection/>
    </xf>
    <xf numFmtId="0" fontId="15" fillId="0" borderId="0" xfId="93" applyFont="1" applyFill="1" applyAlignment="1">
      <alignment horizontal="left" wrapText="1"/>
      <protection/>
    </xf>
    <xf numFmtId="0" fontId="16" fillId="0" borderId="10" xfId="93" applyFont="1" applyFill="1" applyBorder="1" applyAlignment="1">
      <alignment horizontal="right"/>
      <protection/>
    </xf>
    <xf numFmtId="0" fontId="0" fillId="0" borderId="13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0" fontId="17" fillId="0" borderId="13" xfId="77" applyFont="1" applyFill="1" applyBorder="1" applyAlignment="1">
      <alignment horizontal="center" vertical="center" wrapText="1"/>
      <protection/>
    </xf>
    <xf numFmtId="0" fontId="17" fillId="0" borderId="11" xfId="77" applyFont="1" applyFill="1" applyBorder="1" applyAlignment="1">
      <alignment horizontal="center" vertical="center" wrapText="1"/>
      <protection/>
    </xf>
    <xf numFmtId="0" fontId="17" fillId="0" borderId="15" xfId="77" applyFont="1" applyFill="1" applyBorder="1" applyAlignment="1">
      <alignment horizontal="center" wrapText="1"/>
      <protection/>
    </xf>
    <xf numFmtId="0" fontId="16" fillId="0" borderId="10" xfId="79" applyFont="1" applyBorder="1" applyAlignment="1">
      <alignment horizontal="right"/>
      <protection/>
    </xf>
    <xf numFmtId="0" fontId="17" fillId="0" borderId="13" xfId="77" applyFont="1" applyBorder="1" applyAlignment="1">
      <alignment horizontal="center" vertical="center" wrapText="1"/>
      <protection/>
    </xf>
    <xf numFmtId="0" fontId="17" fillId="0" borderId="11" xfId="77" applyFont="1" applyBorder="1" applyAlignment="1">
      <alignment horizontal="center" vertical="center" wrapText="1"/>
      <protection/>
    </xf>
    <xf numFmtId="0" fontId="17" fillId="0" borderId="15" xfId="77" applyFont="1" applyBorder="1" applyAlignment="1">
      <alignment horizontal="center" vertical="center" wrapText="1"/>
      <protection/>
    </xf>
    <xf numFmtId="0" fontId="17" fillId="0" borderId="15" xfId="77" applyFont="1" applyBorder="1" applyAlignment="1">
      <alignment horizontal="center" vertical="center" wrapText="1"/>
      <protection/>
    </xf>
    <xf numFmtId="0" fontId="15" fillId="0" borderId="0" xfId="77" applyFont="1" applyAlignment="1">
      <alignment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95" applyFont="1" applyBorder="1" applyAlignment="1">
      <alignment horizontal="center" vertical="center" wrapText="1"/>
      <protection/>
    </xf>
    <xf numFmtId="0" fontId="17" fillId="0" borderId="13" xfId="95" applyFont="1" applyBorder="1" applyAlignment="1">
      <alignment horizontal="center" vertical="center"/>
      <protection/>
    </xf>
    <xf numFmtId="0" fontId="17" fillId="0" borderId="11" xfId="95" applyFont="1" applyBorder="1" applyAlignment="1">
      <alignment horizontal="center" vertical="center"/>
      <protection/>
    </xf>
    <xf numFmtId="0" fontId="15" fillId="0" borderId="0" xfId="92" applyFont="1" applyAlignment="1">
      <alignment horizontal="left"/>
      <protection/>
    </xf>
    <xf numFmtId="0" fontId="0" fillId="0" borderId="13" xfId="92" applyFont="1" applyBorder="1" applyAlignment="1">
      <alignment horizontal="center"/>
      <protection/>
    </xf>
    <xf numFmtId="0" fontId="0" fillId="0" borderId="0" xfId="92" applyFont="1" applyBorder="1" applyAlignment="1">
      <alignment horizontal="center"/>
      <protection/>
    </xf>
    <xf numFmtId="0" fontId="17" fillId="0" borderId="13" xfId="92" applyFont="1" applyBorder="1" applyAlignment="1">
      <alignment horizontal="center" vertical="center" wrapText="1"/>
      <protection/>
    </xf>
    <xf numFmtId="0" fontId="17" fillId="0" borderId="11" xfId="92" applyFont="1" applyBorder="1" applyAlignment="1">
      <alignment horizontal="center" vertical="center" wrapText="1"/>
      <protection/>
    </xf>
    <xf numFmtId="0" fontId="17" fillId="0" borderId="15" xfId="92" applyFont="1" applyBorder="1" applyAlignment="1">
      <alignment horizontal="center" vertical="center" wrapText="1"/>
      <protection/>
    </xf>
    <xf numFmtId="0" fontId="15" fillId="0" borderId="0" xfId="92" applyFont="1" applyFill="1" applyAlignment="1">
      <alignment horizontal="left"/>
      <protection/>
    </xf>
    <xf numFmtId="0" fontId="15" fillId="0" borderId="0" xfId="93" applyFont="1" applyAlignment="1">
      <alignment horizontal="left" wrapText="1"/>
      <protection/>
    </xf>
    <xf numFmtId="0" fontId="15" fillId="0" borderId="0" xfId="93" applyFont="1" applyAlignment="1">
      <alignment horizontal="left"/>
      <protection/>
    </xf>
    <xf numFmtId="0" fontId="17" fillId="0" borderId="0" xfId="93" applyFont="1" applyBorder="1" applyAlignment="1">
      <alignment horizontal="center" vertical="center"/>
      <protection/>
    </xf>
    <xf numFmtId="0" fontId="17" fillId="0" borderId="12" xfId="88" applyNumberFormat="1" applyFont="1" applyBorder="1" applyAlignment="1">
      <alignment horizontal="center" vertical="center"/>
      <protection/>
    </xf>
    <xf numFmtId="0" fontId="15" fillId="0" borderId="0" xfId="93" applyFont="1" applyFill="1" applyAlignment="1">
      <alignment horizontal="left"/>
      <protection/>
    </xf>
    <xf numFmtId="0" fontId="17" fillId="0" borderId="15" xfId="77" applyFont="1" applyFill="1" applyBorder="1" applyAlignment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2" xfId="47"/>
    <cellStyle name="Comma 3" xfId="48"/>
    <cellStyle name="Comma 4" xfId="49"/>
    <cellStyle name="Comma 5" xfId="50"/>
    <cellStyle name="Comma 6" xfId="51"/>
    <cellStyle name="Comma 6 2" xfId="52"/>
    <cellStyle name="Comma 6 3" xfId="53"/>
    <cellStyle name="Comma 6 3 2" xfId="54"/>
    <cellStyle name="Comma 6 4" xfId="55"/>
    <cellStyle name="Comma 6 5 2" xfId="56"/>
    <cellStyle name="Comma 7" xfId="57"/>
    <cellStyle name="Comma 8" xfId="58"/>
    <cellStyle name="Comma 9" xfId="59"/>
    <cellStyle name="Comma0" xfId="60"/>
    <cellStyle name="Currency" xfId="61"/>
    <cellStyle name="Currency [0]" xfId="62"/>
    <cellStyle name="Currency0" xfId="63"/>
    <cellStyle name="Date" xfId="64"/>
    <cellStyle name="Explanatory Text" xfId="65"/>
    <cellStyle name="Fixed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- Style1" xfId="77"/>
    <cellStyle name="Normal 10 2 2 2" xfId="78"/>
    <cellStyle name="Normal 2" xfId="79"/>
    <cellStyle name="Normal 3" xfId="80"/>
    <cellStyle name="Normal 4" xfId="81"/>
    <cellStyle name="Normal 4 2" xfId="82"/>
    <cellStyle name="Normal 5" xfId="83"/>
    <cellStyle name="Normal 6" xfId="84"/>
    <cellStyle name="Normal 7" xfId="85"/>
    <cellStyle name="Normal_05XD 2" xfId="86"/>
    <cellStyle name="Normal_06DTNN" xfId="87"/>
    <cellStyle name="Normal_07gia" xfId="88"/>
    <cellStyle name="Normal_08tmt3" xfId="89"/>
    <cellStyle name="Normal_507 VonDauTu 02_04 2" xfId="90"/>
    <cellStyle name="Normal_507 VonDauTu 02_04 3" xfId="91"/>
    <cellStyle name="Normal_bccn" xfId="92"/>
    <cellStyle name="Normal_bccn 2 2" xfId="93"/>
    <cellStyle name="Normal_Book2" xfId="94"/>
    <cellStyle name="Normal_SPT3-96" xfId="95"/>
    <cellStyle name="Normal_SPT3-96_TM, VT, CPI__ T02.2011" xfId="96"/>
    <cellStyle name="Normal_SPT3-96_Van tai12.2010" xfId="97"/>
    <cellStyle name="Normal_Xl0000163" xfId="98"/>
    <cellStyle name="Note" xfId="99"/>
    <cellStyle name="Output" xfId="100"/>
    <cellStyle name="Percent" xfId="101"/>
    <cellStyle name="Percent 2" xfId="102"/>
    <cellStyle name="Title" xfId="103"/>
    <cellStyle name="Total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HOBONG" xfId="110"/>
    <cellStyle name="뷭?_BOOKSHIP" xfId="111"/>
    <cellStyle name="콤마 [0]_1202" xfId="112"/>
    <cellStyle name="콤마_1202" xfId="113"/>
    <cellStyle name="통화 [0]_1202" xfId="114"/>
    <cellStyle name="통화_1202" xfId="115"/>
    <cellStyle name="표준_(정보부문)월별인원계획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</cols>
  <sheetData>
    <row r="1" spans="1:7" ht="378.75" customHeight="1">
      <c r="A1" s="2" t="s">
        <v>295</v>
      </c>
      <c r="B1" s="1"/>
      <c r="C1" s="1"/>
      <c r="D1" s="1"/>
      <c r="G1" t="s">
        <v>229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" sqref="G1:T16384"/>
    </sheetView>
  </sheetViews>
  <sheetFormatPr defaultColWidth="9.140625" defaultRowHeight="12.75"/>
  <cols>
    <col min="1" max="1" width="27.57421875" style="11" customWidth="1"/>
    <col min="2" max="2" width="13.140625" style="10" customWidth="1"/>
    <col min="3" max="3" width="13.140625" style="11" customWidth="1"/>
    <col min="4" max="4" width="17.57421875" style="11" customWidth="1"/>
    <col min="5" max="5" width="18.28125" style="11" customWidth="1"/>
    <col min="6" max="16384" width="9.140625" style="11" customWidth="1"/>
  </cols>
  <sheetData>
    <row r="1" spans="1:5" s="10" customFormat="1" ht="47.25" customHeight="1">
      <c r="A1" s="386" t="s">
        <v>322</v>
      </c>
      <c r="B1" s="386"/>
      <c r="C1" s="386"/>
      <c r="D1" s="386"/>
      <c r="E1" s="386"/>
    </row>
    <row r="2" spans="1:5" s="10" customFormat="1" ht="21" customHeight="1" thickBot="1">
      <c r="A2" s="41"/>
      <c r="B2" s="41"/>
      <c r="C2" s="41"/>
      <c r="D2" s="41"/>
      <c r="E2" s="24" t="s">
        <v>221</v>
      </c>
    </row>
    <row r="3" spans="1:5" s="10" customFormat="1" ht="22.5" customHeight="1">
      <c r="A3" s="337"/>
      <c r="B3" s="172" t="s">
        <v>3</v>
      </c>
      <c r="C3" s="172" t="s">
        <v>181</v>
      </c>
      <c r="D3" s="391" t="s">
        <v>323</v>
      </c>
      <c r="E3" s="392"/>
    </row>
    <row r="4" spans="1:5" s="10" customFormat="1" ht="22.5" customHeight="1">
      <c r="A4" s="337"/>
      <c r="B4" s="338" t="s">
        <v>278</v>
      </c>
      <c r="C4" s="338" t="s">
        <v>289</v>
      </c>
      <c r="D4" s="393"/>
      <c r="E4" s="393"/>
    </row>
    <row r="5" spans="1:5" s="12" customFormat="1" ht="35.25" customHeight="1">
      <c r="A5" s="337"/>
      <c r="B5" s="173" t="s">
        <v>276</v>
      </c>
      <c r="C5" s="173" t="s">
        <v>297</v>
      </c>
      <c r="D5" s="339" t="s">
        <v>321</v>
      </c>
      <c r="E5" s="339" t="s">
        <v>316</v>
      </c>
    </row>
    <row r="6" spans="2:5" s="12" customFormat="1" ht="21" customHeight="1">
      <c r="B6" s="340"/>
      <c r="C6" s="340"/>
      <c r="D6" s="341"/>
      <c r="E6" s="342"/>
    </row>
    <row r="7" spans="1:5" s="45" customFormat="1" ht="21" customHeight="1">
      <c r="A7" s="343" t="s">
        <v>248</v>
      </c>
      <c r="B7" s="342">
        <f>B8+B9</f>
        <v>1013262.3</v>
      </c>
      <c r="C7" s="342">
        <f>C8+C9</f>
        <v>1108944.6</v>
      </c>
      <c r="D7" s="335">
        <f>C7/B7*100</f>
        <v>109.44299417830901</v>
      </c>
      <c r="E7" s="335">
        <v>118.4</v>
      </c>
    </row>
    <row r="8" spans="1:5" ht="21" customHeight="1">
      <c r="A8" s="344" t="s">
        <v>121</v>
      </c>
      <c r="B8" s="345">
        <v>30699.3</v>
      </c>
      <c r="C8" s="345">
        <v>35494.5</v>
      </c>
      <c r="D8" s="336">
        <f>+C8/B8*100</f>
        <v>115.61990012801596</v>
      </c>
      <c r="E8" s="336">
        <v>90.4</v>
      </c>
    </row>
    <row r="9" spans="1:5" ht="21" customHeight="1">
      <c r="A9" s="344" t="s">
        <v>122</v>
      </c>
      <c r="B9" s="345">
        <v>982563</v>
      </c>
      <c r="C9" s="345">
        <v>1073450.1</v>
      </c>
      <c r="D9" s="336">
        <f>+C9/B9*100</f>
        <v>109.25000228992951</v>
      </c>
      <c r="E9" s="336">
        <v>119.6</v>
      </c>
    </row>
    <row r="10" spans="1:5" s="45" customFormat="1" ht="21" customHeight="1">
      <c r="A10" s="343" t="s">
        <v>89</v>
      </c>
      <c r="B10" s="342">
        <v>1240.3</v>
      </c>
      <c r="C10" s="342">
        <v>2025</v>
      </c>
      <c r="D10" s="335">
        <f>+C10/B10*100</f>
        <v>163.2669515439813</v>
      </c>
      <c r="E10" s="335">
        <v>34.7</v>
      </c>
    </row>
    <row r="11" spans="1:5" s="45" customFormat="1" ht="21" customHeight="1">
      <c r="A11" s="343" t="s">
        <v>249</v>
      </c>
      <c r="B11" s="342">
        <v>374597.7</v>
      </c>
      <c r="C11" s="342">
        <v>404259.7</v>
      </c>
      <c r="D11" s="335">
        <f>+C11/B11*100</f>
        <v>107.91836148486765</v>
      </c>
      <c r="E11" s="335">
        <v>104.9</v>
      </c>
    </row>
    <row r="12" spans="1:5" ht="21" customHeight="1">
      <c r="A12" s="346"/>
      <c r="B12" s="347"/>
      <c r="C12" s="347"/>
      <c r="D12" s="297"/>
      <c r="E12" s="345"/>
    </row>
    <row r="13" spans="1:5" s="12" customFormat="1" ht="20.25" customHeight="1">
      <c r="A13" s="8"/>
      <c r="B13" s="152"/>
      <c r="C13" s="152"/>
      <c r="D13" s="305"/>
      <c r="E13" s="63"/>
    </row>
    <row r="14" spans="1:5" s="65" customFormat="1" ht="21" customHeight="1">
      <c r="A14" s="7"/>
      <c r="B14" s="151"/>
      <c r="C14" s="150"/>
      <c r="D14" s="302"/>
      <c r="E14" s="47"/>
    </row>
    <row r="15" spans="1:5" ht="21" customHeight="1">
      <c r="A15" s="8"/>
      <c r="B15" s="151"/>
      <c r="C15" s="150"/>
      <c r="D15" s="324"/>
      <c r="E15" s="47"/>
    </row>
    <row r="16" spans="1:5" ht="21" customHeight="1">
      <c r="A16" s="8"/>
      <c r="B16" s="151"/>
      <c r="C16" s="150"/>
      <c r="D16" s="302"/>
      <c r="E16" s="47"/>
    </row>
    <row r="17" spans="1:5" ht="21" customHeight="1">
      <c r="A17" s="8"/>
      <c r="B17" s="64"/>
      <c r="C17" s="32"/>
      <c r="D17" s="302"/>
      <c r="E17" s="47"/>
    </row>
    <row r="18" spans="1:5" s="12" customFormat="1" ht="21" customHeight="1">
      <c r="A18" s="8"/>
      <c r="B18" s="64"/>
      <c r="C18" s="32"/>
      <c r="D18" s="32"/>
      <c r="E18" s="47"/>
    </row>
    <row r="19" spans="1:5" s="66" customFormat="1" ht="21" customHeight="1">
      <c r="A19" s="8"/>
      <c r="B19" s="64"/>
      <c r="C19" s="32"/>
      <c r="D19" s="32"/>
      <c r="E19" s="47"/>
    </row>
    <row r="20" spans="1:5" s="66" customFormat="1" ht="21" customHeight="1">
      <c r="A20" s="8"/>
      <c r="B20" s="64"/>
      <c r="C20" s="32"/>
      <c r="D20" s="302"/>
      <c r="E20" s="47"/>
    </row>
    <row r="21" spans="1:5" s="66" customFormat="1" ht="21" customHeight="1">
      <c r="A21" s="8"/>
      <c r="B21" s="64"/>
      <c r="C21" s="32"/>
      <c r="D21" s="302"/>
      <c r="E21" s="47"/>
    </row>
    <row r="22" spans="1:5" s="66" customFormat="1" ht="21" customHeight="1">
      <c r="A22" s="8"/>
      <c r="B22" s="64"/>
      <c r="C22" s="32"/>
      <c r="D22" s="302"/>
      <c r="E22" s="47"/>
    </row>
    <row r="23" spans="1:5" s="66" customFormat="1" ht="21" customHeight="1">
      <c r="A23" s="8"/>
      <c r="B23" s="64"/>
      <c r="C23" s="32"/>
      <c r="D23" s="302"/>
      <c r="E23" s="47"/>
    </row>
    <row r="24" spans="1:5" s="66" customFormat="1" ht="21" customHeight="1">
      <c r="A24" s="8"/>
      <c r="B24" s="64"/>
      <c r="C24" s="32"/>
      <c r="D24" s="299"/>
      <c r="E24" s="47"/>
    </row>
    <row r="25" spans="1:5" ht="21" customHeight="1">
      <c r="A25" s="8"/>
      <c r="B25" s="64"/>
      <c r="C25" s="64"/>
      <c r="D25" s="302"/>
      <c r="E25" s="47"/>
    </row>
    <row r="26" spans="1:5" ht="21" customHeight="1">
      <c r="A26" s="8"/>
      <c r="B26" s="67"/>
      <c r="C26" s="68"/>
      <c r="D26" s="300"/>
      <c r="E26" s="59"/>
    </row>
    <row r="27" spans="1:5" ht="21.75" customHeight="1">
      <c r="A27" s="8"/>
      <c r="B27" s="70"/>
      <c r="C27" s="69"/>
      <c r="D27" s="301"/>
      <c r="E27" s="69"/>
    </row>
    <row r="28" spans="1:4" s="3" customFormat="1" ht="21" customHeight="1">
      <c r="A28" s="69"/>
      <c r="D28" s="294"/>
    </row>
    <row r="29" spans="1:4" ht="12.75">
      <c r="A29" s="3"/>
      <c r="B29" s="32"/>
      <c r="C29" s="32"/>
      <c r="D29" s="32"/>
    </row>
  </sheetData>
  <sheetProtection/>
  <mergeCells count="2">
    <mergeCell ref="A1:E1"/>
    <mergeCell ref="D3:E4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21"/>
    </sheetView>
  </sheetViews>
  <sheetFormatPr defaultColWidth="9.140625" defaultRowHeight="12.75"/>
  <cols>
    <col min="1" max="1" width="37.421875" style="26" customWidth="1"/>
    <col min="2" max="2" width="12.7109375" style="26" customWidth="1"/>
    <col min="3" max="3" width="10.57421875" style="26" customWidth="1"/>
    <col min="4" max="4" width="9.140625" style="26" customWidth="1"/>
    <col min="5" max="5" width="0.85546875" style="26" customWidth="1"/>
    <col min="6" max="6" width="10.8515625" style="26" customWidth="1"/>
    <col min="7" max="7" width="11.57421875" style="26" customWidth="1"/>
    <col min="8" max="16384" width="9.140625" style="26" customWidth="1"/>
  </cols>
  <sheetData>
    <row r="1" spans="1:7" ht="30" customHeight="1">
      <c r="A1" s="394" t="s">
        <v>269</v>
      </c>
      <c r="B1" s="394"/>
      <c r="C1" s="394"/>
      <c r="D1" s="394"/>
      <c r="E1" s="394"/>
      <c r="F1" s="394"/>
      <c r="G1" s="394"/>
    </row>
    <row r="2" spans="1:7" ht="24.75" customHeight="1" thickBot="1">
      <c r="A2" s="233"/>
      <c r="B2" s="233"/>
      <c r="C2" s="233"/>
      <c r="D2" s="233"/>
      <c r="E2" s="233"/>
      <c r="F2" s="233"/>
      <c r="G2" s="119" t="s">
        <v>284</v>
      </c>
    </row>
    <row r="3" spans="1:7" ht="45" customHeight="1">
      <c r="A3" s="395"/>
      <c r="B3" s="397" t="s">
        <v>324</v>
      </c>
      <c r="C3" s="399" t="s">
        <v>319</v>
      </c>
      <c r="D3" s="399"/>
      <c r="E3" s="234"/>
      <c r="F3" s="390" t="s">
        <v>325</v>
      </c>
      <c r="G3" s="390"/>
    </row>
    <row r="4" spans="1:7" ht="45" customHeight="1">
      <c r="A4" s="396"/>
      <c r="B4" s="398"/>
      <c r="C4" s="235" t="s">
        <v>80</v>
      </c>
      <c r="D4" s="19" t="s">
        <v>283</v>
      </c>
      <c r="E4" s="19"/>
      <c r="F4" s="236" t="s">
        <v>321</v>
      </c>
      <c r="G4" s="236" t="s">
        <v>326</v>
      </c>
    </row>
    <row r="5" spans="1:7" s="241" customFormat="1" ht="30" customHeight="1">
      <c r="A5" s="237" t="s">
        <v>2</v>
      </c>
      <c r="B5" s="238">
        <f>B6+B7+B8</f>
        <v>167441</v>
      </c>
      <c r="C5" s="238">
        <f>C6+C7+C8</f>
        <v>119418</v>
      </c>
      <c r="D5" s="239">
        <f>C5/$C$5*100</f>
        <v>100</v>
      </c>
      <c r="E5" s="239"/>
      <c r="F5" s="240">
        <f>C5/B5*100</f>
        <v>71.31944983606165</v>
      </c>
      <c r="G5" s="240">
        <v>117.7</v>
      </c>
    </row>
    <row r="6" spans="1:7" ht="19.5" customHeight="1">
      <c r="A6" s="8" t="s">
        <v>224</v>
      </c>
      <c r="B6" s="242">
        <v>5283</v>
      </c>
      <c r="C6" s="242">
        <v>4000</v>
      </c>
      <c r="D6" s="354">
        <f>ROUND(C6/$C$5*100,1)</f>
        <v>3.3</v>
      </c>
      <c r="E6" s="243"/>
      <c r="F6" s="244">
        <f>C6/B6*100</f>
        <v>75.71455612341472</v>
      </c>
      <c r="G6" s="244">
        <v>106.4</v>
      </c>
    </row>
    <row r="7" spans="1:7" s="248" customFormat="1" ht="19.5" customHeight="1">
      <c r="A7" s="8" t="s">
        <v>225</v>
      </c>
      <c r="B7" s="245">
        <v>143949</v>
      </c>
      <c r="C7" s="245">
        <v>106230</v>
      </c>
      <c r="D7" s="356">
        <f>ROUND(C7/$C$5*100,1)</f>
        <v>89</v>
      </c>
      <c r="E7" s="246"/>
      <c r="F7" s="247">
        <f>C7/B7*100</f>
        <v>73.79696976012337</v>
      </c>
      <c r="G7" s="247">
        <v>121.7</v>
      </c>
    </row>
    <row r="8" spans="1:7" ht="19.5" customHeight="1">
      <c r="A8" s="8" t="s">
        <v>226</v>
      </c>
      <c r="B8" s="242">
        <v>18209</v>
      </c>
      <c r="C8" s="242">
        <v>9188</v>
      </c>
      <c r="D8" s="354">
        <f>100-D7-D6</f>
        <v>7.7</v>
      </c>
      <c r="E8" s="243"/>
      <c r="F8" s="244">
        <f>C8/B8*100</f>
        <v>50.458564446153</v>
      </c>
      <c r="G8" s="244">
        <v>88.4</v>
      </c>
    </row>
    <row r="9" spans="1:7" s="241" customFormat="1" ht="24.75" customHeight="1">
      <c r="A9" s="237" t="s">
        <v>250</v>
      </c>
      <c r="B9" s="238"/>
      <c r="C9" s="238"/>
      <c r="D9" s="306"/>
      <c r="E9" s="249"/>
      <c r="F9" s="240"/>
      <c r="G9" s="240"/>
    </row>
    <row r="10" spans="1:7" ht="19.5" customHeight="1">
      <c r="A10" s="8" t="s">
        <v>11</v>
      </c>
      <c r="B10" s="242">
        <v>10667</v>
      </c>
      <c r="C10" s="242">
        <v>10300</v>
      </c>
      <c r="D10" s="354">
        <f>ROUND(C10/$C$5*100,1)</f>
        <v>8.6</v>
      </c>
      <c r="E10" s="243"/>
      <c r="F10" s="244">
        <f aca="true" t="shared" si="0" ref="F10:F21">C10/B10*100</f>
        <v>96.55948251617137</v>
      </c>
      <c r="G10" s="244">
        <v>175.1</v>
      </c>
    </row>
    <row r="11" spans="1:7" ht="19.5" customHeight="1">
      <c r="A11" s="25" t="s">
        <v>12</v>
      </c>
      <c r="B11" s="242">
        <v>5283</v>
      </c>
      <c r="C11" s="242">
        <v>4000</v>
      </c>
      <c r="D11" s="354">
        <f aca="true" t="shared" si="1" ref="D11:D21">ROUND(C11/$C$5*100,1)</f>
        <v>3.3</v>
      </c>
      <c r="E11" s="243"/>
      <c r="F11" s="244">
        <f t="shared" si="0"/>
        <v>75.71455612341472</v>
      </c>
      <c r="G11" s="244">
        <v>106.4</v>
      </c>
    </row>
    <row r="12" spans="1:7" ht="19.5" customHeight="1">
      <c r="A12" s="25" t="s">
        <v>103</v>
      </c>
      <c r="B12" s="242">
        <v>4825</v>
      </c>
      <c r="C12" s="242">
        <v>2000</v>
      </c>
      <c r="D12" s="354">
        <f t="shared" si="1"/>
        <v>1.7</v>
      </c>
      <c r="E12" s="243"/>
      <c r="F12" s="244">
        <f t="shared" si="0"/>
        <v>41.45077720207254</v>
      </c>
      <c r="G12" s="244">
        <v>306.3</v>
      </c>
    </row>
    <row r="13" spans="1:7" ht="19.5" customHeight="1">
      <c r="A13" s="25" t="s">
        <v>81</v>
      </c>
      <c r="B13" s="242">
        <v>3184</v>
      </c>
      <c r="C13" s="242">
        <v>2702</v>
      </c>
      <c r="D13" s="354">
        <f t="shared" si="1"/>
        <v>2.3</v>
      </c>
      <c r="E13" s="243"/>
      <c r="F13" s="244">
        <f t="shared" si="0"/>
        <v>84.86180904522614</v>
      </c>
      <c r="G13" s="244">
        <v>37.3</v>
      </c>
    </row>
    <row r="14" spans="1:7" ht="19.5" customHeight="1">
      <c r="A14" s="25" t="s">
        <v>104</v>
      </c>
      <c r="B14" s="242">
        <v>28356</v>
      </c>
      <c r="C14" s="242">
        <v>18494</v>
      </c>
      <c r="D14" s="354">
        <f t="shared" si="1"/>
        <v>15.5</v>
      </c>
      <c r="E14" s="243"/>
      <c r="F14" s="244">
        <f t="shared" si="0"/>
        <v>65.22076456481874</v>
      </c>
      <c r="G14" s="244">
        <v>109.8</v>
      </c>
    </row>
    <row r="15" spans="1:7" ht="19.5" customHeight="1">
      <c r="A15" s="25" t="s">
        <v>82</v>
      </c>
      <c r="B15" s="242">
        <v>26808</v>
      </c>
      <c r="C15" s="242">
        <v>15452</v>
      </c>
      <c r="D15" s="354">
        <f t="shared" si="1"/>
        <v>12.9</v>
      </c>
      <c r="E15" s="243"/>
      <c r="F15" s="244">
        <f t="shared" si="0"/>
        <v>57.639510593852584</v>
      </c>
      <c r="G15" s="244">
        <v>107.2</v>
      </c>
    </row>
    <row r="16" spans="1:7" ht="19.5" customHeight="1">
      <c r="A16" s="25" t="s">
        <v>105</v>
      </c>
      <c r="B16" s="242">
        <v>58972</v>
      </c>
      <c r="C16" s="242">
        <v>43891</v>
      </c>
      <c r="D16" s="354">
        <f t="shared" si="1"/>
        <v>36.8</v>
      </c>
      <c r="E16" s="243"/>
      <c r="F16" s="244">
        <f t="shared" si="0"/>
        <v>74.42684663908295</v>
      </c>
      <c r="G16" s="244">
        <v>109.5</v>
      </c>
    </row>
    <row r="17" spans="1:7" ht="19.5" customHeight="1">
      <c r="A17" s="25" t="s">
        <v>106</v>
      </c>
      <c r="B17" s="242">
        <v>28263</v>
      </c>
      <c r="C17" s="242">
        <v>21373</v>
      </c>
      <c r="D17" s="354">
        <f t="shared" si="1"/>
        <v>17.9</v>
      </c>
      <c r="E17" s="243"/>
      <c r="F17" s="244">
        <f t="shared" si="0"/>
        <v>75.62183773838588</v>
      </c>
      <c r="G17" s="244">
        <v>192</v>
      </c>
    </row>
    <row r="18" spans="1:7" ht="19.5" customHeight="1">
      <c r="A18" s="25" t="s">
        <v>13</v>
      </c>
      <c r="B18" s="242">
        <v>472</v>
      </c>
      <c r="C18" s="242">
        <v>455</v>
      </c>
      <c r="D18" s="354">
        <f t="shared" si="1"/>
        <v>0.4</v>
      </c>
      <c r="E18" s="243">
        <v>133.3</v>
      </c>
      <c r="F18" s="244">
        <f t="shared" si="0"/>
        <v>96.39830508474576</v>
      </c>
      <c r="G18" s="244">
        <v>80.5</v>
      </c>
    </row>
    <row r="19" spans="1:7" ht="19.5" customHeight="1">
      <c r="A19" s="25" t="s">
        <v>83</v>
      </c>
      <c r="B19" s="242">
        <v>63</v>
      </c>
      <c r="C19" s="242">
        <v>30</v>
      </c>
      <c r="D19" s="355" t="s">
        <v>90</v>
      </c>
      <c r="E19" s="243"/>
      <c r="F19" s="244">
        <f t="shared" si="0"/>
        <v>47.61904761904761</v>
      </c>
      <c r="G19" s="244">
        <v>75</v>
      </c>
    </row>
    <row r="20" spans="1:7" ht="19.5" customHeight="1">
      <c r="A20" s="26" t="s">
        <v>84</v>
      </c>
      <c r="B20" s="242">
        <v>39</v>
      </c>
      <c r="C20" s="242">
        <v>45</v>
      </c>
      <c r="D20" s="355" t="s">
        <v>90</v>
      </c>
      <c r="E20" s="243"/>
      <c r="F20" s="244">
        <f t="shared" si="0"/>
        <v>115.38461538461537</v>
      </c>
      <c r="G20" s="244">
        <v>23</v>
      </c>
    </row>
    <row r="21" spans="1:7" ht="19.5" customHeight="1">
      <c r="A21" s="25" t="s">
        <v>10</v>
      </c>
      <c r="B21" s="242">
        <f>+B5-SUM(B10:B20)</f>
        <v>509</v>
      </c>
      <c r="C21" s="242">
        <f>+C5-SUM(C10:C20)</f>
        <v>676</v>
      </c>
      <c r="D21" s="354">
        <f t="shared" si="1"/>
        <v>0.6</v>
      </c>
      <c r="E21" s="243"/>
      <c r="F21" s="244">
        <f t="shared" si="0"/>
        <v>132.80943025540276</v>
      </c>
      <c r="G21" s="244">
        <v>108.5</v>
      </c>
    </row>
    <row r="22" spans="4:5" ht="19.5" customHeight="1">
      <c r="D22" s="308"/>
      <c r="E22" s="251"/>
    </row>
    <row r="23" spans="3:6" ht="19.5" customHeight="1">
      <c r="C23" s="250"/>
      <c r="D23" s="309"/>
      <c r="E23" s="251"/>
      <c r="F23" s="310"/>
    </row>
    <row r="24" spans="4:5" ht="19.5" customHeight="1">
      <c r="D24" s="309"/>
      <c r="E24" s="251"/>
    </row>
    <row r="25" ht="12.75">
      <c r="D25" s="309"/>
    </row>
    <row r="26" spans="1:5" ht="19.5" customHeight="1">
      <c r="A26" s="254"/>
      <c r="D26" s="308"/>
      <c r="E26" s="250"/>
    </row>
  </sheetData>
  <sheetProtection/>
  <mergeCells count="5">
    <mergeCell ref="A1:G1"/>
    <mergeCell ref="A3:A4"/>
    <mergeCell ref="B3:B4"/>
    <mergeCell ref="C3:D3"/>
    <mergeCell ref="F3:G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4.00390625" style="256" customWidth="1"/>
    <col min="2" max="2" width="11.57421875" style="256" bestFit="1" customWidth="1"/>
    <col min="3" max="3" width="11.28125" style="256" customWidth="1"/>
    <col min="4" max="4" width="10.00390625" style="256" customWidth="1"/>
    <col min="5" max="5" width="0.85546875" style="256" customWidth="1"/>
    <col min="6" max="6" width="11.421875" style="256" customWidth="1"/>
    <col min="7" max="8" width="11.57421875" style="256" customWidth="1"/>
    <col min="9" max="16384" width="9.140625" style="256" customWidth="1"/>
  </cols>
  <sheetData>
    <row r="1" spans="1:8" ht="30" customHeight="1">
      <c r="A1" s="400" t="s">
        <v>268</v>
      </c>
      <c r="B1" s="400"/>
      <c r="C1" s="400"/>
      <c r="D1" s="400"/>
      <c r="E1" s="400"/>
      <c r="F1" s="400"/>
      <c r="G1" s="400"/>
      <c r="H1" s="255"/>
    </row>
    <row r="2" spans="1:8" ht="24.75" customHeight="1" thickBot="1">
      <c r="A2" s="233"/>
      <c r="B2" s="233"/>
      <c r="C2" s="233"/>
      <c r="D2" s="233"/>
      <c r="E2" s="233"/>
      <c r="F2" s="233"/>
      <c r="G2" s="119" t="s">
        <v>284</v>
      </c>
      <c r="H2" s="257"/>
    </row>
    <row r="3" spans="1:8" ht="39.75" customHeight="1">
      <c r="A3" s="396"/>
      <c r="B3" s="397" t="s">
        <v>324</v>
      </c>
      <c r="C3" s="399" t="s">
        <v>319</v>
      </c>
      <c r="D3" s="399"/>
      <c r="E3" s="234"/>
      <c r="F3" s="390" t="s">
        <v>325</v>
      </c>
      <c r="G3" s="390"/>
      <c r="H3" s="125"/>
    </row>
    <row r="4" spans="1:8" ht="45" customHeight="1">
      <c r="A4" s="396"/>
      <c r="B4" s="398"/>
      <c r="C4" s="235" t="s">
        <v>80</v>
      </c>
      <c r="D4" s="19" t="s">
        <v>283</v>
      </c>
      <c r="E4" s="19"/>
      <c r="F4" s="236" t="s">
        <v>321</v>
      </c>
      <c r="G4" s="236" t="s">
        <v>316</v>
      </c>
      <c r="H4" s="125"/>
    </row>
    <row r="5" spans="1:8" s="258" customFormat="1" ht="30" customHeight="1">
      <c r="A5" s="237" t="s">
        <v>2</v>
      </c>
      <c r="B5" s="238">
        <f>B6+B7+B8</f>
        <v>41168</v>
      </c>
      <c r="C5" s="238">
        <f>C6+C7+C8</f>
        <v>38588</v>
      </c>
      <c r="D5" s="239">
        <f>C5/$C$5*100</f>
        <v>100</v>
      </c>
      <c r="E5" s="249"/>
      <c r="F5" s="240">
        <f>C5/B5*100</f>
        <v>93.73299650213758</v>
      </c>
      <c r="G5" s="240">
        <v>92.7</v>
      </c>
      <c r="H5" s="240"/>
    </row>
    <row r="6" spans="1:8" ht="19.5" customHeight="1">
      <c r="A6" s="8" t="s">
        <v>224</v>
      </c>
      <c r="B6" s="259">
        <v>0</v>
      </c>
      <c r="C6" s="259">
        <v>0</v>
      </c>
      <c r="D6" s="354" t="s">
        <v>90</v>
      </c>
      <c r="E6" s="259">
        <v>0</v>
      </c>
      <c r="F6" s="259">
        <v>0</v>
      </c>
      <c r="G6" s="311">
        <v>0</v>
      </c>
      <c r="H6" s="259"/>
    </row>
    <row r="7" spans="1:8" s="260" customFormat="1" ht="19.5" customHeight="1">
      <c r="A7" s="8" t="s">
        <v>225</v>
      </c>
      <c r="B7" s="245">
        <v>32109</v>
      </c>
      <c r="C7" s="245">
        <v>29256</v>
      </c>
      <c r="D7" s="356">
        <f>ROUND(C7/$C$5*100,1)</f>
        <v>75.8</v>
      </c>
      <c r="E7" s="246"/>
      <c r="F7" s="247">
        <f>C7/B7*100</f>
        <v>91.11464075492852</v>
      </c>
      <c r="G7" s="247">
        <v>83.4</v>
      </c>
      <c r="H7" s="247"/>
    </row>
    <row r="8" spans="1:8" ht="19.5" customHeight="1">
      <c r="A8" s="8" t="s">
        <v>226</v>
      </c>
      <c r="B8" s="242">
        <v>9059</v>
      </c>
      <c r="C8" s="242">
        <v>9332</v>
      </c>
      <c r="D8" s="354">
        <f>100-D7</f>
        <v>24.200000000000003</v>
      </c>
      <c r="E8" s="243"/>
      <c r="F8" s="244">
        <f>C8/B8*100</f>
        <v>103.01357765757811</v>
      </c>
      <c r="G8" s="244">
        <v>142.3</v>
      </c>
      <c r="H8" s="244"/>
    </row>
    <row r="9" spans="1:8" s="258" customFormat="1" ht="24.75" customHeight="1">
      <c r="A9" s="237" t="s">
        <v>250</v>
      </c>
      <c r="B9" s="242"/>
      <c r="C9" s="261"/>
      <c r="D9" s="306"/>
      <c r="E9" s="243"/>
      <c r="F9" s="244"/>
      <c r="G9" s="240"/>
      <c r="H9" s="240"/>
    </row>
    <row r="10" spans="1:8" ht="19.5" customHeight="1">
      <c r="A10" s="25" t="s">
        <v>11</v>
      </c>
      <c r="B10" s="242">
        <v>5936</v>
      </c>
      <c r="C10" s="242">
        <v>5641</v>
      </c>
      <c r="D10" s="354">
        <f>ROUND(C10/$C$5*100,1)</f>
        <v>14.6</v>
      </c>
      <c r="E10" s="243"/>
      <c r="F10" s="244">
        <f aca="true" t="shared" si="0" ref="F10:F20">C10/B10*100</f>
        <v>95.03032345013477</v>
      </c>
      <c r="G10" s="244">
        <v>119.2</v>
      </c>
      <c r="H10" s="244"/>
    </row>
    <row r="11" spans="1:8" ht="19.5" customHeight="1">
      <c r="A11" s="25" t="s">
        <v>107</v>
      </c>
      <c r="B11" s="252">
        <v>3016</v>
      </c>
      <c r="C11" s="242">
        <v>2650</v>
      </c>
      <c r="D11" s="354">
        <f aca="true" t="shared" si="1" ref="D11:D19">ROUND(C11/$C$5*100,1)</f>
        <v>6.9</v>
      </c>
      <c r="E11" s="243"/>
      <c r="F11" s="244">
        <f t="shared" si="0"/>
        <v>87.86472148541115</v>
      </c>
      <c r="G11" s="244">
        <v>51.6</v>
      </c>
      <c r="H11" s="244"/>
    </row>
    <row r="12" spans="1:8" ht="19.5" customHeight="1">
      <c r="A12" s="25" t="s">
        <v>108</v>
      </c>
      <c r="B12" s="252">
        <v>974</v>
      </c>
      <c r="C12" s="242">
        <v>971</v>
      </c>
      <c r="D12" s="354">
        <f t="shared" si="1"/>
        <v>2.5</v>
      </c>
      <c r="E12" s="243"/>
      <c r="F12" s="244">
        <f t="shared" si="0"/>
        <v>99.69199178644764</v>
      </c>
      <c r="G12" s="244">
        <v>160.8</v>
      </c>
      <c r="H12" s="244"/>
    </row>
    <row r="13" spans="1:8" ht="19.5" customHeight="1">
      <c r="A13" s="26" t="s">
        <v>228</v>
      </c>
      <c r="B13" s="252">
        <v>5056</v>
      </c>
      <c r="C13" s="259">
        <v>0</v>
      </c>
      <c r="D13" s="259">
        <v>0</v>
      </c>
      <c r="E13" s="243"/>
      <c r="F13" s="307" t="s">
        <v>90</v>
      </c>
      <c r="G13" s="307" t="s">
        <v>90</v>
      </c>
      <c r="H13" s="244"/>
    </row>
    <row r="14" spans="1:8" ht="19.5" customHeight="1">
      <c r="A14" s="26" t="s">
        <v>291</v>
      </c>
      <c r="B14" s="252">
        <v>1551</v>
      </c>
      <c r="C14" s="259">
        <v>780</v>
      </c>
      <c r="D14" s="354">
        <f t="shared" si="1"/>
        <v>2</v>
      </c>
      <c r="E14" s="243"/>
      <c r="F14" s="244">
        <f t="shared" si="0"/>
        <v>50.29013539651837</v>
      </c>
      <c r="G14" s="244">
        <v>115.6</v>
      </c>
      <c r="H14" s="244"/>
    </row>
    <row r="15" spans="1:8" ht="19.5" customHeight="1">
      <c r="A15" s="26" t="s">
        <v>85</v>
      </c>
      <c r="B15" s="252">
        <v>4377</v>
      </c>
      <c r="C15" s="242">
        <v>5731</v>
      </c>
      <c r="D15" s="354">
        <f t="shared" si="1"/>
        <v>14.9</v>
      </c>
      <c r="E15" s="243"/>
      <c r="F15" s="244">
        <f t="shared" si="0"/>
        <v>130.93442997486864</v>
      </c>
      <c r="G15" s="244">
        <v>112</v>
      </c>
      <c r="H15" s="244"/>
    </row>
    <row r="16" spans="1:8" ht="19.5" customHeight="1">
      <c r="A16" s="26" t="s">
        <v>86</v>
      </c>
      <c r="B16" s="262">
        <v>6631</v>
      </c>
      <c r="C16" s="242">
        <v>4808</v>
      </c>
      <c r="D16" s="354">
        <f t="shared" si="1"/>
        <v>12.5</v>
      </c>
      <c r="E16" s="243"/>
      <c r="F16" s="244">
        <f t="shared" si="0"/>
        <v>72.50791735786457</v>
      </c>
      <c r="G16" s="244">
        <v>182.1</v>
      </c>
      <c r="H16" s="244"/>
    </row>
    <row r="17" spans="1:8" ht="19.5" customHeight="1">
      <c r="A17" s="25" t="s">
        <v>109</v>
      </c>
      <c r="B17" s="262">
        <v>6623</v>
      </c>
      <c r="C17" s="242">
        <v>5443</v>
      </c>
      <c r="D17" s="354">
        <f t="shared" si="1"/>
        <v>14.1</v>
      </c>
      <c r="E17" s="243"/>
      <c r="F17" s="244">
        <f t="shared" si="0"/>
        <v>82.1833006190548</v>
      </c>
      <c r="G17" s="244">
        <v>111.1</v>
      </c>
      <c r="H17" s="244"/>
    </row>
    <row r="18" spans="1:8" ht="19.5" customHeight="1">
      <c r="A18" s="25" t="s">
        <v>120</v>
      </c>
      <c r="B18" s="242">
        <v>5</v>
      </c>
      <c r="C18" s="311">
        <v>1</v>
      </c>
      <c r="D18" s="354" t="s">
        <v>90</v>
      </c>
      <c r="E18" s="243">
        <v>133.3</v>
      </c>
      <c r="F18" s="307" t="s">
        <v>90</v>
      </c>
      <c r="G18" s="307" t="s">
        <v>90</v>
      </c>
      <c r="H18" s="244"/>
    </row>
    <row r="19" spans="1:8" ht="19.5" customHeight="1">
      <c r="A19" s="27" t="s">
        <v>110</v>
      </c>
      <c r="B19" s="242">
        <v>6214</v>
      </c>
      <c r="C19" s="242">
        <v>11829</v>
      </c>
      <c r="D19" s="355">
        <f t="shared" si="1"/>
        <v>30.7</v>
      </c>
      <c r="E19" s="243">
        <v>133.3</v>
      </c>
      <c r="F19" s="244">
        <f t="shared" si="0"/>
        <v>190.36047634373995</v>
      </c>
      <c r="G19" s="253">
        <v>85.3</v>
      </c>
      <c r="H19" s="253"/>
    </row>
    <row r="20" spans="1:8" ht="19.5" customHeight="1">
      <c r="A20" s="27" t="s">
        <v>10</v>
      </c>
      <c r="B20" s="242">
        <f>B5-SUM(B10:B19)</f>
        <v>785</v>
      </c>
      <c r="C20" s="242">
        <f>C5-SUM(C10:C19)</f>
        <v>734</v>
      </c>
      <c r="D20" s="355">
        <f>100-D19-D17-D16-D15-D14-D12-D11-D10</f>
        <v>1.799999999999999</v>
      </c>
      <c r="E20" s="243"/>
      <c r="F20" s="244">
        <f t="shared" si="0"/>
        <v>93.5031847133758</v>
      </c>
      <c r="G20" s="244">
        <v>81.2</v>
      </c>
      <c r="H20" s="244"/>
    </row>
    <row r="21" spans="4:6" ht="19.5" customHeight="1">
      <c r="D21" s="312"/>
      <c r="F21" s="263"/>
    </row>
    <row r="22" spans="4:6" ht="19.5" customHeight="1">
      <c r="D22" s="312"/>
      <c r="F22" s="263"/>
    </row>
    <row r="23" spans="4:6" ht="15">
      <c r="D23" s="313"/>
      <c r="F23" s="263"/>
    </row>
    <row r="24" spans="4:6" ht="15">
      <c r="D24" s="312"/>
      <c r="F24" s="263"/>
    </row>
    <row r="25" spans="4:6" ht="15">
      <c r="D25" s="312"/>
      <c r="F25" s="263"/>
    </row>
    <row r="26" spans="4:6" ht="15">
      <c r="D26" s="312"/>
      <c r="F26" s="263"/>
    </row>
    <row r="27" spans="4:6" ht="15">
      <c r="D27" s="313"/>
      <c r="F27" s="263"/>
    </row>
    <row r="28" ht="15">
      <c r="F28" s="263"/>
    </row>
  </sheetData>
  <sheetProtection/>
  <mergeCells count="5">
    <mergeCell ref="A1:G1"/>
    <mergeCell ref="A3:A4"/>
    <mergeCell ref="B3:B4"/>
    <mergeCell ref="C3:D3"/>
    <mergeCell ref="F3:G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6" sqref="H1:P16384"/>
    </sheetView>
  </sheetViews>
  <sheetFormatPr defaultColWidth="9.140625" defaultRowHeight="12.75"/>
  <cols>
    <col min="1" max="1" width="34.421875" style="13" customWidth="1"/>
    <col min="2" max="3" width="11.7109375" style="18" customWidth="1"/>
    <col min="4" max="4" width="11.7109375" style="13" customWidth="1"/>
    <col min="5" max="5" width="14.57421875" style="13" customWidth="1"/>
    <col min="6" max="16384" width="9.140625" style="13" customWidth="1"/>
  </cols>
  <sheetData>
    <row r="1" spans="1:5" ht="46.5" customHeight="1">
      <c r="A1" s="401" t="s">
        <v>327</v>
      </c>
      <c r="B1" s="402"/>
      <c r="C1" s="402"/>
      <c r="D1" s="402"/>
      <c r="E1" s="402"/>
    </row>
    <row r="2" spans="1:5" ht="21" customHeight="1" thickBot="1">
      <c r="A2" s="14"/>
      <c r="B2" s="14"/>
      <c r="C2" s="14"/>
      <c r="D2" s="6"/>
      <c r="E2" s="6" t="s">
        <v>37</v>
      </c>
    </row>
    <row r="3" spans="1:5" s="175" customFormat="1" ht="19.5" customHeight="1">
      <c r="A3" s="403"/>
      <c r="B3" s="404" t="s">
        <v>328</v>
      </c>
      <c r="C3" s="404"/>
      <c r="D3" s="404"/>
      <c r="E3" s="174" t="s">
        <v>251</v>
      </c>
    </row>
    <row r="4" spans="1:5" s="175" customFormat="1" ht="19.5" customHeight="1">
      <c r="A4" s="403"/>
      <c r="B4" s="176" t="s">
        <v>252</v>
      </c>
      <c r="C4" s="176" t="s">
        <v>293</v>
      </c>
      <c r="D4" s="176" t="s">
        <v>253</v>
      </c>
      <c r="E4" s="177" t="s">
        <v>294</v>
      </c>
    </row>
    <row r="5" spans="1:5" s="175" customFormat="1" ht="19.5" customHeight="1">
      <c r="A5" s="403"/>
      <c r="B5" s="178" t="s">
        <v>292</v>
      </c>
      <c r="C5" s="176" t="s">
        <v>182</v>
      </c>
      <c r="D5" s="176" t="s">
        <v>182</v>
      </c>
      <c r="E5" s="177" t="s">
        <v>297</v>
      </c>
    </row>
    <row r="6" spans="1:5" s="175" customFormat="1" ht="19.5" customHeight="1">
      <c r="A6" s="403"/>
      <c r="B6" s="179"/>
      <c r="C6" s="180">
        <v>2021</v>
      </c>
      <c r="D6" s="180">
        <v>2021</v>
      </c>
      <c r="E6" s="177" t="s">
        <v>179</v>
      </c>
    </row>
    <row r="7" spans="1:5" s="175" customFormat="1" ht="19.5" customHeight="1">
      <c r="A7" s="403"/>
      <c r="B7" s="181"/>
      <c r="C7" s="181"/>
      <c r="D7" s="314"/>
      <c r="E7" s="182" t="s">
        <v>178</v>
      </c>
    </row>
    <row r="8" spans="1:5" s="16" customFormat="1" ht="30" customHeight="1">
      <c r="A8" s="15" t="s">
        <v>254</v>
      </c>
      <c r="B8" s="213">
        <v>107.45</v>
      </c>
      <c r="C8" s="213">
        <v>103.01</v>
      </c>
      <c r="D8" s="325">
        <v>100.3</v>
      </c>
      <c r="E8" s="358">
        <v>103.01</v>
      </c>
    </row>
    <row r="9" spans="1:5" s="16" customFormat="1" ht="21" customHeight="1">
      <c r="A9" s="17" t="s">
        <v>59</v>
      </c>
      <c r="B9" s="214">
        <v>115.51</v>
      </c>
      <c r="C9" s="214">
        <v>103.43</v>
      </c>
      <c r="D9" s="326">
        <v>100.1</v>
      </c>
      <c r="E9" s="214">
        <v>103.43</v>
      </c>
    </row>
    <row r="10" spans="1:5" s="16" customFormat="1" ht="21" customHeight="1">
      <c r="A10" s="17" t="s">
        <v>60</v>
      </c>
      <c r="B10" s="215"/>
      <c r="C10" s="215"/>
      <c r="D10" s="327"/>
      <c r="E10" s="214"/>
    </row>
    <row r="11" spans="1:5" s="16" customFormat="1" ht="21" customHeight="1">
      <c r="A11" s="17" t="s">
        <v>61</v>
      </c>
      <c r="B11" s="214">
        <v>115.28</v>
      </c>
      <c r="C11" s="214">
        <v>101.1</v>
      </c>
      <c r="D11" s="326">
        <v>99.38</v>
      </c>
      <c r="E11" s="214">
        <v>101.1</v>
      </c>
    </row>
    <row r="12" spans="1:5" ht="21" customHeight="1">
      <c r="A12" s="17" t="s">
        <v>62</v>
      </c>
      <c r="B12" s="214">
        <v>110.02</v>
      </c>
      <c r="C12" s="214">
        <v>102.11</v>
      </c>
      <c r="D12" s="326">
        <v>100.25</v>
      </c>
      <c r="E12" s="214">
        <v>102.11</v>
      </c>
    </row>
    <row r="13" spans="1:5" ht="21" customHeight="1">
      <c r="A13" s="17" t="s">
        <v>63</v>
      </c>
      <c r="B13" s="214">
        <v>126.88</v>
      </c>
      <c r="C13" s="214">
        <v>106.67</v>
      </c>
      <c r="D13" s="326">
        <v>100</v>
      </c>
      <c r="E13" s="214">
        <v>106.67</v>
      </c>
    </row>
    <row r="14" spans="1:5" ht="21" customHeight="1">
      <c r="A14" s="17" t="s">
        <v>64</v>
      </c>
      <c r="B14" s="214">
        <v>104.69</v>
      </c>
      <c r="C14" s="214">
        <v>103.95</v>
      </c>
      <c r="D14" s="326">
        <v>100.46</v>
      </c>
      <c r="E14" s="214">
        <v>103.95</v>
      </c>
    </row>
    <row r="15" spans="1:5" ht="21" customHeight="1">
      <c r="A15" s="17" t="s">
        <v>111</v>
      </c>
      <c r="B15" s="214">
        <v>105.4</v>
      </c>
      <c r="C15" s="214">
        <v>103.34</v>
      </c>
      <c r="D15" s="326">
        <v>100.92</v>
      </c>
      <c r="E15" s="214">
        <v>103.34</v>
      </c>
    </row>
    <row r="16" spans="1:5" s="16" customFormat="1" ht="21" customHeight="1">
      <c r="A16" s="17" t="s">
        <v>65</v>
      </c>
      <c r="B16" s="214">
        <v>104.63</v>
      </c>
      <c r="C16" s="214">
        <v>105.05</v>
      </c>
      <c r="D16" s="326">
        <v>99.75</v>
      </c>
      <c r="E16" s="214">
        <v>105.05</v>
      </c>
    </row>
    <row r="17" spans="1:5" ht="21" customHeight="1">
      <c r="A17" s="17" t="s">
        <v>66</v>
      </c>
      <c r="B17" s="214">
        <v>101.96</v>
      </c>
      <c r="C17" s="214">
        <v>102.14</v>
      </c>
      <c r="D17" s="326">
        <v>100.94</v>
      </c>
      <c r="E17" s="214">
        <v>102.14</v>
      </c>
    </row>
    <row r="18" spans="1:5" ht="21" customHeight="1">
      <c r="A18" s="17" t="s">
        <v>67</v>
      </c>
      <c r="B18" s="214">
        <v>103.42</v>
      </c>
      <c r="C18" s="214">
        <v>100.1</v>
      </c>
      <c r="D18" s="326">
        <v>100</v>
      </c>
      <c r="E18" s="214">
        <v>100.1</v>
      </c>
    </row>
    <row r="19" spans="1:5" ht="21" customHeight="1">
      <c r="A19" s="17" t="s">
        <v>60</v>
      </c>
      <c r="B19" s="215"/>
      <c r="C19" s="215"/>
      <c r="D19" s="327"/>
      <c r="E19" s="215"/>
    </row>
    <row r="20" spans="1:5" ht="21" customHeight="1">
      <c r="A20" s="17" t="s">
        <v>255</v>
      </c>
      <c r="B20" s="214">
        <v>101.75</v>
      </c>
      <c r="C20" s="214">
        <v>100</v>
      </c>
      <c r="D20" s="326">
        <v>100</v>
      </c>
      <c r="E20" s="214">
        <v>100</v>
      </c>
    </row>
    <row r="21" spans="1:5" ht="21" customHeight="1">
      <c r="A21" s="17" t="s">
        <v>68</v>
      </c>
      <c r="B21" s="214">
        <v>107.66</v>
      </c>
      <c r="C21" s="214">
        <v>115.18</v>
      </c>
      <c r="D21" s="326">
        <v>102.16</v>
      </c>
      <c r="E21" s="214">
        <v>115.18</v>
      </c>
    </row>
    <row r="22" spans="1:5" ht="21" customHeight="1">
      <c r="A22" s="17" t="s">
        <v>69</v>
      </c>
      <c r="B22" s="216">
        <v>98.26</v>
      </c>
      <c r="C22" s="216">
        <v>98.22</v>
      </c>
      <c r="D22" s="328">
        <v>100</v>
      </c>
      <c r="E22" s="216">
        <v>98.22</v>
      </c>
    </row>
    <row r="23" spans="1:5" ht="21" customHeight="1">
      <c r="A23" s="17" t="s">
        <v>70</v>
      </c>
      <c r="B23" s="216">
        <v>101.52</v>
      </c>
      <c r="C23" s="216">
        <v>91.95</v>
      </c>
      <c r="D23" s="328">
        <v>100.01</v>
      </c>
      <c r="E23" s="216">
        <v>91.95</v>
      </c>
    </row>
    <row r="24" spans="1:5" ht="21" customHeight="1">
      <c r="A24" s="17" t="s">
        <v>60</v>
      </c>
      <c r="B24" s="217"/>
      <c r="C24" s="218"/>
      <c r="D24" s="329"/>
      <c r="E24" s="218"/>
    </row>
    <row r="25" spans="1:5" ht="21" customHeight="1">
      <c r="A25" s="17" t="s">
        <v>256</v>
      </c>
      <c r="B25" s="216">
        <v>100.8</v>
      </c>
      <c r="C25" s="216">
        <v>90.73</v>
      </c>
      <c r="D25" s="328">
        <v>100</v>
      </c>
      <c r="E25" s="216">
        <v>90.73</v>
      </c>
    </row>
    <row r="26" spans="1:5" ht="21" customHeight="1">
      <c r="A26" s="17" t="s">
        <v>71</v>
      </c>
      <c r="B26" s="214">
        <v>98.74</v>
      </c>
      <c r="C26" s="214">
        <v>98.85</v>
      </c>
      <c r="D26" s="326">
        <v>100.18</v>
      </c>
      <c r="E26" s="214">
        <v>98.85</v>
      </c>
    </row>
    <row r="27" spans="1:5" ht="21" customHeight="1">
      <c r="A27" s="17" t="s">
        <v>72</v>
      </c>
      <c r="B27" s="214">
        <v>103.64</v>
      </c>
      <c r="C27" s="214">
        <v>101.62</v>
      </c>
      <c r="D27" s="326">
        <v>100.43</v>
      </c>
      <c r="E27" s="214">
        <v>101.62</v>
      </c>
    </row>
    <row r="28" spans="1:5" s="16" customFormat="1" ht="21" customHeight="1">
      <c r="A28" s="15" t="s">
        <v>73</v>
      </c>
      <c r="B28" s="219">
        <v>137.35</v>
      </c>
      <c r="C28" s="219">
        <v>101.3</v>
      </c>
      <c r="D28" s="330">
        <v>101.2</v>
      </c>
      <c r="E28" s="358">
        <v>101.3</v>
      </c>
    </row>
    <row r="29" spans="1:5" s="16" customFormat="1" ht="21" customHeight="1">
      <c r="A29" s="15" t="s">
        <v>74</v>
      </c>
      <c r="B29" s="220">
        <v>98.23</v>
      </c>
      <c r="C29" s="220">
        <v>98.78</v>
      </c>
      <c r="D29" s="331">
        <v>99.54</v>
      </c>
      <c r="E29" s="359">
        <v>98.78</v>
      </c>
    </row>
  </sheetData>
  <sheetProtection/>
  <mergeCells count="3">
    <mergeCell ref="A1:E1"/>
    <mergeCell ref="A3:A7"/>
    <mergeCell ref="B3:D3"/>
  </mergeCells>
  <printOptions/>
  <pageMargins left="0.42" right="0.3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9.7109375" style="80" customWidth="1"/>
    <col min="2" max="2" width="11.8515625" style="80" customWidth="1"/>
    <col min="3" max="3" width="11.8515625" style="94" customWidth="1"/>
    <col min="4" max="4" width="9.7109375" style="94" customWidth="1"/>
    <col min="5" max="5" width="0.85546875" style="94" customWidth="1"/>
    <col min="6" max="7" width="12.7109375" style="80" customWidth="1"/>
    <col min="8" max="8" width="9.140625" style="80" customWidth="1"/>
    <col min="9" max="9" width="11.28125" style="80" customWidth="1"/>
    <col min="10" max="16384" width="9.140625" style="80" customWidth="1"/>
  </cols>
  <sheetData>
    <row r="1" spans="1:7" ht="46.5" customHeight="1">
      <c r="A1" s="374" t="s">
        <v>329</v>
      </c>
      <c r="B1" s="405"/>
      <c r="C1" s="405"/>
      <c r="D1" s="405"/>
      <c r="E1" s="405"/>
      <c r="F1" s="405"/>
      <c r="G1" s="405"/>
    </row>
    <row r="2" spans="1:7" ht="21" customHeight="1" thickBot="1">
      <c r="A2" s="81"/>
      <c r="B2" s="81"/>
      <c r="C2" s="82"/>
      <c r="D2" s="82"/>
      <c r="E2" s="82"/>
      <c r="G2" s="83" t="s">
        <v>285</v>
      </c>
    </row>
    <row r="3" spans="1:7" s="85" customFormat="1" ht="69.75" customHeight="1">
      <c r="A3" s="84"/>
      <c r="B3" s="397" t="s">
        <v>324</v>
      </c>
      <c r="C3" s="406" t="s">
        <v>330</v>
      </c>
      <c r="D3" s="406"/>
      <c r="E3" s="264"/>
      <c r="F3" s="406" t="s">
        <v>331</v>
      </c>
      <c r="G3" s="406"/>
    </row>
    <row r="4" spans="1:7" s="85" customFormat="1" ht="49.5" customHeight="1">
      <c r="A4" s="84"/>
      <c r="B4" s="398"/>
      <c r="C4" s="86" t="s">
        <v>80</v>
      </c>
      <c r="D4" s="86" t="s">
        <v>79</v>
      </c>
      <c r="E4" s="211"/>
      <c r="F4" s="86" t="s">
        <v>311</v>
      </c>
      <c r="G4" s="86" t="s">
        <v>316</v>
      </c>
    </row>
    <row r="5" spans="1:10" ht="30" customHeight="1">
      <c r="A5" s="87" t="s">
        <v>1</v>
      </c>
      <c r="B5" s="88">
        <f>B6+B11+B16+B17</f>
        <v>692764.4</v>
      </c>
      <c r="C5" s="88">
        <f>C6+C11+C16+C17</f>
        <v>729737.0000000001</v>
      </c>
      <c r="D5" s="90">
        <f>C5/$C$5*100</f>
        <v>100</v>
      </c>
      <c r="E5" s="88"/>
      <c r="F5" s="265">
        <f>+C5/B5*100</f>
        <v>105.33696592954259</v>
      </c>
      <c r="G5" s="265">
        <v>116.4</v>
      </c>
      <c r="H5" s="91"/>
      <c r="I5" s="315"/>
      <c r="J5" s="316"/>
    </row>
    <row r="6" spans="1:10" ht="21" customHeight="1">
      <c r="A6" s="266" t="s">
        <v>123</v>
      </c>
      <c r="B6" s="357">
        <f>B7+B8+B9+B10</f>
        <v>86390.5</v>
      </c>
      <c r="C6" s="89">
        <f>C7+C8+C9+C10</f>
        <v>94502.29999999999</v>
      </c>
      <c r="D6" s="90">
        <v>100</v>
      </c>
      <c r="E6" s="89"/>
      <c r="F6" s="267">
        <f aca="true" t="shared" si="0" ref="F6:F11">+C6/B6*100</f>
        <v>109.38968983858177</v>
      </c>
      <c r="G6" s="267">
        <v>93.4</v>
      </c>
      <c r="H6" s="91"/>
      <c r="I6" s="315"/>
      <c r="J6" s="316"/>
    </row>
    <row r="7" spans="1:10" ht="21" customHeight="1">
      <c r="A7" s="92" t="s">
        <v>124</v>
      </c>
      <c r="B7" s="200">
        <v>86205.9</v>
      </c>
      <c r="C7" s="200">
        <v>94305.9</v>
      </c>
      <c r="D7" s="200">
        <f>C7/C6*100</f>
        <v>99.79217437035925</v>
      </c>
      <c r="E7" s="268"/>
      <c r="F7" s="269">
        <f t="shared" si="0"/>
        <v>109.39610861901564</v>
      </c>
      <c r="G7" s="269">
        <v>93.4</v>
      </c>
      <c r="I7" s="317"/>
      <c r="J7" s="272"/>
    </row>
    <row r="8" spans="1:10" ht="21" customHeight="1">
      <c r="A8" s="92" t="s">
        <v>125</v>
      </c>
      <c r="B8" s="200">
        <v>0</v>
      </c>
      <c r="C8" s="200">
        <v>0</v>
      </c>
      <c r="D8" s="90">
        <f>C8/$C$5*100</f>
        <v>0</v>
      </c>
      <c r="E8" s="268"/>
      <c r="F8" s="200">
        <v>0</v>
      </c>
      <c r="G8" s="200">
        <v>0</v>
      </c>
      <c r="I8" s="317"/>
      <c r="J8" s="272"/>
    </row>
    <row r="9" spans="1:10" ht="21" customHeight="1">
      <c r="A9" s="92" t="s">
        <v>126</v>
      </c>
      <c r="B9" s="200">
        <v>184.6</v>
      </c>
      <c r="C9" s="200">
        <v>196.4</v>
      </c>
      <c r="D9" s="200">
        <f>C9/C6*100</f>
        <v>0.2078256296407601</v>
      </c>
      <c r="F9" s="269">
        <f t="shared" si="0"/>
        <v>106.39219934994584</v>
      </c>
      <c r="G9" s="269">
        <v>86.6</v>
      </c>
      <c r="I9" s="317"/>
      <c r="J9" s="272"/>
    </row>
    <row r="10" spans="1:10" ht="21" customHeight="1">
      <c r="A10" s="92" t="s">
        <v>127</v>
      </c>
      <c r="B10" s="93">
        <v>0</v>
      </c>
      <c r="C10" s="93">
        <v>0</v>
      </c>
      <c r="D10" s="90">
        <f>C10/$C$5*100</f>
        <v>0</v>
      </c>
      <c r="E10" s="268"/>
      <c r="F10" s="200">
        <v>0</v>
      </c>
      <c r="G10" s="200">
        <v>0</v>
      </c>
      <c r="I10" s="317"/>
      <c r="J10" s="272"/>
    </row>
    <row r="11" spans="1:10" ht="21" customHeight="1">
      <c r="A11" s="266" t="s">
        <v>128</v>
      </c>
      <c r="B11" s="357">
        <f>B12+B13+B14+B15</f>
        <v>488987.3</v>
      </c>
      <c r="C11" s="89">
        <f>C12+C13+C14+C15</f>
        <v>514030.10000000003</v>
      </c>
      <c r="D11" s="90">
        <v>100</v>
      </c>
      <c r="E11" s="89"/>
      <c r="F11" s="265">
        <f t="shared" si="0"/>
        <v>105.1213600026013</v>
      </c>
      <c r="G11" s="265">
        <v>126.8</v>
      </c>
      <c r="H11" s="91"/>
      <c r="I11" s="315"/>
      <c r="J11" s="316"/>
    </row>
    <row r="12" spans="1:10" ht="21" customHeight="1">
      <c r="A12" s="92" t="s">
        <v>124</v>
      </c>
      <c r="B12" s="200">
        <v>488642.2</v>
      </c>
      <c r="C12" s="200">
        <v>513642.2</v>
      </c>
      <c r="D12" s="200">
        <f>C12/C11*100</f>
        <v>99.92453749303786</v>
      </c>
      <c r="E12" s="268"/>
      <c r="F12" s="269">
        <f>+C12/B12*100</f>
        <v>105.11621796070827</v>
      </c>
      <c r="G12" s="269">
        <v>126.8</v>
      </c>
      <c r="I12" s="317"/>
      <c r="J12" s="272"/>
    </row>
    <row r="13" spans="1:10" ht="21" customHeight="1">
      <c r="A13" s="92" t="s">
        <v>125</v>
      </c>
      <c r="B13" s="200">
        <v>0</v>
      </c>
      <c r="C13" s="200">
        <v>0</v>
      </c>
      <c r="D13" s="200">
        <f>C13/$C$5*100</f>
        <v>0</v>
      </c>
      <c r="E13" s="268"/>
      <c r="F13" s="200">
        <v>0</v>
      </c>
      <c r="G13" s="200">
        <v>0</v>
      </c>
      <c r="I13" s="317"/>
      <c r="J13" s="272"/>
    </row>
    <row r="14" spans="1:10" ht="21" customHeight="1">
      <c r="A14" s="92" t="s">
        <v>126</v>
      </c>
      <c r="B14" s="200">
        <v>345.1</v>
      </c>
      <c r="C14" s="200">
        <v>387.9</v>
      </c>
      <c r="D14" s="200">
        <f>C14/C11*100</f>
        <v>0.07546250696214092</v>
      </c>
      <c r="F14" s="269">
        <f>+C14/B14*100</f>
        <v>112.40220226021442</v>
      </c>
      <c r="G14" s="269">
        <v>125.8</v>
      </c>
      <c r="I14" s="317"/>
      <c r="J14" s="272"/>
    </row>
    <row r="15" spans="1:10" ht="21" customHeight="1">
      <c r="A15" s="92" t="s">
        <v>127</v>
      </c>
      <c r="B15" s="93">
        <v>0</v>
      </c>
      <c r="C15" s="93">
        <v>0</v>
      </c>
      <c r="D15" s="90">
        <f>C15/$C$5*100</f>
        <v>0</v>
      </c>
      <c r="E15" s="268"/>
      <c r="F15" s="200">
        <v>0</v>
      </c>
      <c r="G15" s="200">
        <v>0</v>
      </c>
      <c r="I15" s="317"/>
      <c r="J15" s="272"/>
    </row>
    <row r="16" spans="1:10" ht="21" customHeight="1">
      <c r="A16" s="266" t="s">
        <v>129</v>
      </c>
      <c r="B16" s="357">
        <v>117253.6</v>
      </c>
      <c r="C16" s="89">
        <v>121067.8</v>
      </c>
      <c r="D16" s="90">
        <v>100</v>
      </c>
      <c r="E16" s="89"/>
      <c r="F16" s="265">
        <f>+C16/B16*100</f>
        <v>103.25294916318136</v>
      </c>
      <c r="G16" s="265">
        <v>100.6</v>
      </c>
      <c r="H16" s="91"/>
      <c r="I16" s="315"/>
      <c r="J16" s="316"/>
    </row>
    <row r="17" spans="1:10" ht="21" customHeight="1">
      <c r="A17" s="266" t="s">
        <v>288</v>
      </c>
      <c r="B17" s="357">
        <v>133</v>
      </c>
      <c r="C17" s="89">
        <v>136.8</v>
      </c>
      <c r="D17" s="90">
        <v>100</v>
      </c>
      <c r="E17" s="268"/>
      <c r="F17" s="265">
        <f>+C17/B17*100</f>
        <v>102.85714285714288</v>
      </c>
      <c r="G17" s="265">
        <v>97.6</v>
      </c>
      <c r="I17" s="318"/>
      <c r="J17" s="316"/>
    </row>
    <row r="18" spans="1:6" ht="21" customHeight="1">
      <c r="A18" s="95"/>
      <c r="B18" s="95"/>
      <c r="C18" s="270"/>
      <c r="D18" s="200"/>
      <c r="F18" s="271"/>
    </row>
    <row r="19" spans="1:6" ht="21" customHeight="1">
      <c r="A19" s="95"/>
      <c r="B19" s="95"/>
      <c r="C19" s="273"/>
      <c r="D19" s="273"/>
      <c r="F19" s="271"/>
    </row>
    <row r="20" spans="1:6" ht="21" customHeight="1">
      <c r="A20" s="95"/>
      <c r="B20" s="95"/>
      <c r="C20" s="270"/>
      <c r="D20" s="111"/>
      <c r="F20" s="271"/>
    </row>
    <row r="21" spans="1:7" ht="21" customHeight="1">
      <c r="A21" s="95"/>
      <c r="B21" s="95"/>
      <c r="C21" s="274"/>
      <c r="D21" s="319"/>
      <c r="E21" s="96"/>
      <c r="F21" s="97"/>
      <c r="G21" s="97"/>
    </row>
    <row r="22" spans="1:7" ht="18.75" customHeight="1">
      <c r="A22" s="97"/>
      <c r="B22" s="97"/>
      <c r="C22" s="96"/>
      <c r="D22" s="320"/>
      <c r="E22" s="96"/>
      <c r="F22" s="97"/>
      <c r="G22" s="97"/>
    </row>
    <row r="23" s="98" customFormat="1" ht="21" customHeight="1">
      <c r="D23" s="321"/>
    </row>
    <row r="25" ht="12.75">
      <c r="D25" s="322"/>
    </row>
    <row r="26" ht="12.75">
      <c r="D26" s="322"/>
    </row>
    <row r="27" ht="12.75">
      <c r="D27" s="322"/>
    </row>
  </sheetData>
  <sheetProtection/>
  <mergeCells count="4">
    <mergeCell ref="A1:G1"/>
    <mergeCell ref="B3:B4"/>
    <mergeCell ref="C3:D3"/>
    <mergeCell ref="F3:G3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7.7109375" style="80" customWidth="1"/>
    <col min="2" max="2" width="13.00390625" style="80" customWidth="1"/>
    <col min="3" max="3" width="12.7109375" style="80" customWidth="1"/>
    <col min="4" max="4" width="9.7109375" style="80" customWidth="1"/>
    <col min="5" max="5" width="0.85546875" style="80" customWidth="1"/>
    <col min="6" max="7" width="12.7109375" style="80" customWidth="1"/>
    <col min="8" max="16384" width="9.140625" style="80" customWidth="1"/>
  </cols>
  <sheetData>
    <row r="1" spans="1:7" ht="39.75" customHeight="1">
      <c r="A1" s="405" t="s">
        <v>332</v>
      </c>
      <c r="B1" s="405"/>
      <c r="C1" s="405"/>
      <c r="D1" s="405"/>
      <c r="E1" s="405"/>
      <c r="F1" s="405"/>
      <c r="G1" s="405"/>
    </row>
    <row r="2" spans="1:2" ht="21" customHeight="1" thickBot="1">
      <c r="A2" s="81"/>
      <c r="B2" s="275"/>
    </row>
    <row r="3" spans="1:7" s="85" customFormat="1" ht="40.5" customHeight="1">
      <c r="A3" s="84"/>
      <c r="B3" s="397" t="s">
        <v>324</v>
      </c>
      <c r="C3" s="406" t="s">
        <v>319</v>
      </c>
      <c r="D3" s="406"/>
      <c r="E3" s="276"/>
      <c r="F3" s="406" t="s">
        <v>333</v>
      </c>
      <c r="G3" s="406"/>
    </row>
    <row r="4" spans="1:7" s="85" customFormat="1" ht="49.5" customHeight="1">
      <c r="A4" s="84"/>
      <c r="B4" s="398"/>
      <c r="C4" s="86" t="s">
        <v>286</v>
      </c>
      <c r="D4" s="86" t="s">
        <v>79</v>
      </c>
      <c r="E4" s="211"/>
      <c r="F4" s="86" t="s">
        <v>311</v>
      </c>
      <c r="G4" s="86" t="s">
        <v>316</v>
      </c>
    </row>
    <row r="5" spans="1:7" ht="19.5" customHeight="1">
      <c r="A5" s="183" t="s">
        <v>257</v>
      </c>
      <c r="B5" s="183"/>
      <c r="C5" s="277"/>
      <c r="D5" s="278"/>
      <c r="E5" s="277"/>
      <c r="F5" s="278"/>
      <c r="G5" s="279"/>
    </row>
    <row r="6" spans="1:7" s="91" customFormat="1" ht="19.5" customHeight="1">
      <c r="A6" s="280" t="s">
        <v>258</v>
      </c>
      <c r="B6" s="281">
        <f>B8+B9+B10+B11</f>
        <v>2126.2</v>
      </c>
      <c r="C6" s="281">
        <f>C8+C9+C10+C11</f>
        <v>2331.2</v>
      </c>
      <c r="D6" s="323">
        <v>100</v>
      </c>
      <c r="E6" s="277"/>
      <c r="F6" s="265">
        <f>+C6/B6*100</f>
        <v>109.64161414730505</v>
      </c>
      <c r="G6" s="265">
        <v>89.9</v>
      </c>
    </row>
    <row r="7" spans="1:7" ht="19.5" customHeight="1">
      <c r="A7" s="184" t="s">
        <v>259</v>
      </c>
      <c r="B7" s="282"/>
      <c r="C7" s="282"/>
      <c r="D7" s="322"/>
      <c r="E7" s="282"/>
      <c r="F7" s="269"/>
      <c r="G7" s="269"/>
    </row>
    <row r="8" spans="1:7" ht="19.5" customHeight="1">
      <c r="A8" s="185" t="s">
        <v>124</v>
      </c>
      <c r="B8" s="200">
        <v>2108.2</v>
      </c>
      <c r="C8" s="200">
        <v>2312.2</v>
      </c>
      <c r="D8" s="94">
        <f>C8/C6*100</f>
        <v>99.18496911461908</v>
      </c>
      <c r="E8" s="282"/>
      <c r="F8" s="269">
        <f>+C8/B8*100</f>
        <v>109.6765012807134</v>
      </c>
      <c r="G8" s="269">
        <v>90</v>
      </c>
    </row>
    <row r="9" spans="1:7" ht="19.5" customHeight="1">
      <c r="A9" s="185" t="s">
        <v>125</v>
      </c>
      <c r="B9" s="200">
        <v>0</v>
      </c>
      <c r="C9" s="200">
        <v>0</v>
      </c>
      <c r="D9" s="282">
        <v>0</v>
      </c>
      <c r="E9" s="282"/>
      <c r="F9" s="282">
        <v>0</v>
      </c>
      <c r="G9" s="282">
        <v>0</v>
      </c>
    </row>
    <row r="10" spans="1:7" ht="19.5" customHeight="1">
      <c r="A10" s="185" t="s">
        <v>126</v>
      </c>
      <c r="B10" s="200">
        <v>18</v>
      </c>
      <c r="C10" s="200">
        <v>19</v>
      </c>
      <c r="D10" s="94">
        <f>C10/C6*100</f>
        <v>0.8150308853809197</v>
      </c>
      <c r="E10" s="277"/>
      <c r="F10" s="269">
        <f>+C10/B10*100</f>
        <v>105.55555555555556</v>
      </c>
      <c r="G10" s="269">
        <v>85.6</v>
      </c>
    </row>
    <row r="11" spans="1:7" ht="19.5" customHeight="1">
      <c r="A11" s="185" t="s">
        <v>260</v>
      </c>
      <c r="B11" s="282">
        <v>0</v>
      </c>
      <c r="C11" s="282">
        <v>0</v>
      </c>
      <c r="D11" s="282">
        <v>0</v>
      </c>
      <c r="E11" s="282"/>
      <c r="F11" s="282">
        <v>0</v>
      </c>
      <c r="G11" s="282">
        <v>0</v>
      </c>
    </row>
    <row r="12" spans="1:7" s="91" customFormat="1" ht="19.5" customHeight="1">
      <c r="A12" s="280" t="s">
        <v>266</v>
      </c>
      <c r="B12" s="281">
        <f>B14+B15+B16+B17</f>
        <v>214780.19999999998</v>
      </c>
      <c r="C12" s="281">
        <f>C14+C15+C16+C17</f>
        <v>235088.5</v>
      </c>
      <c r="D12" s="323">
        <v>100</v>
      </c>
      <c r="E12" s="277"/>
      <c r="F12" s="267">
        <f>+C12/B12*100</f>
        <v>109.45538741466858</v>
      </c>
      <c r="G12" s="267">
        <v>93.4</v>
      </c>
    </row>
    <row r="13" spans="1:7" ht="19.5" customHeight="1">
      <c r="A13" s="184" t="s">
        <v>259</v>
      </c>
      <c r="B13" s="282"/>
      <c r="C13" s="282"/>
      <c r="D13" s="94"/>
      <c r="E13" s="282"/>
      <c r="F13" s="271"/>
      <c r="G13" s="271"/>
    </row>
    <row r="14" spans="1:7" ht="19.5" customHeight="1">
      <c r="A14" s="185" t="s">
        <v>124</v>
      </c>
      <c r="B14" s="200">
        <v>214614.9</v>
      </c>
      <c r="C14" s="200">
        <v>234914.9</v>
      </c>
      <c r="D14" s="94">
        <f>C14/C12*100</f>
        <v>99.92615546911057</v>
      </c>
      <c r="E14" s="282"/>
      <c r="F14" s="269">
        <f>+C14/B14*100</f>
        <v>109.45880272059397</v>
      </c>
      <c r="G14" s="269">
        <v>93.4</v>
      </c>
    </row>
    <row r="15" spans="1:7" ht="19.5" customHeight="1">
      <c r="A15" s="185" t="s">
        <v>125</v>
      </c>
      <c r="B15" s="200">
        <v>0</v>
      </c>
      <c r="C15" s="200">
        <v>0</v>
      </c>
      <c r="D15" s="282">
        <v>0</v>
      </c>
      <c r="E15" s="282"/>
      <c r="F15" s="282">
        <v>0</v>
      </c>
      <c r="G15" s="282">
        <v>0</v>
      </c>
    </row>
    <row r="16" spans="1:7" s="98" customFormat="1" ht="19.5" customHeight="1">
      <c r="A16" s="185" t="s">
        <v>126</v>
      </c>
      <c r="B16" s="200">
        <v>165.3</v>
      </c>
      <c r="C16" s="200">
        <v>173.6</v>
      </c>
      <c r="D16" s="94">
        <f>C16/C12*100</f>
        <v>0.07384453088943099</v>
      </c>
      <c r="F16" s="269">
        <f>+C16/B16*100</f>
        <v>105.02117362371446</v>
      </c>
      <c r="G16" s="269">
        <v>83.5</v>
      </c>
    </row>
    <row r="17" spans="1:7" ht="19.5" customHeight="1">
      <c r="A17" s="185" t="s">
        <v>260</v>
      </c>
      <c r="B17" s="282">
        <v>0</v>
      </c>
      <c r="C17" s="282">
        <v>0</v>
      </c>
      <c r="D17" s="282">
        <v>0</v>
      </c>
      <c r="E17" s="282"/>
      <c r="F17" s="282">
        <v>0</v>
      </c>
      <c r="G17" s="282">
        <v>0</v>
      </c>
    </row>
    <row r="18" ht="19.5" customHeight="1">
      <c r="D18" s="94"/>
    </row>
    <row r="19" spans="1:5" ht="19.5" customHeight="1">
      <c r="A19" s="183" t="s">
        <v>261</v>
      </c>
      <c r="D19" s="94"/>
      <c r="E19" s="80">
        <v>133.3</v>
      </c>
    </row>
    <row r="20" spans="1:7" s="91" customFormat="1" ht="19.5" customHeight="1">
      <c r="A20" s="280" t="s">
        <v>262</v>
      </c>
      <c r="B20" s="281">
        <f>B22+B23+B24+B25</f>
        <v>2772.9</v>
      </c>
      <c r="C20" s="281">
        <f>C22+C23+C24+C25</f>
        <v>3003</v>
      </c>
      <c r="D20" s="323">
        <v>100</v>
      </c>
      <c r="E20" s="91">
        <v>133.3</v>
      </c>
      <c r="F20" s="267">
        <f>+C20/B20*100</f>
        <v>108.29817158931083</v>
      </c>
      <c r="G20" s="267">
        <v>109.9</v>
      </c>
    </row>
    <row r="21" spans="1:7" ht="19.5" customHeight="1">
      <c r="A21" s="184" t="s">
        <v>259</v>
      </c>
      <c r="D21" s="94"/>
      <c r="F21" s="271"/>
      <c r="G21" s="271"/>
    </row>
    <row r="22" spans="1:7" ht="19.5" customHeight="1">
      <c r="A22" s="185" t="s">
        <v>124</v>
      </c>
      <c r="B22" s="200">
        <v>2770.5</v>
      </c>
      <c r="C22" s="200">
        <v>3000.5</v>
      </c>
      <c r="D22" s="94">
        <f>C22/C20*100</f>
        <v>99.91674991674991</v>
      </c>
      <c r="F22" s="269">
        <f>+C22/B22*100</f>
        <v>108.30175058653673</v>
      </c>
      <c r="G22" s="269">
        <v>109.9</v>
      </c>
    </row>
    <row r="23" spans="1:7" ht="19.5" customHeight="1">
      <c r="A23" s="185" t="s">
        <v>125</v>
      </c>
      <c r="B23" s="200">
        <v>0</v>
      </c>
      <c r="C23" s="200">
        <v>0</v>
      </c>
      <c r="D23" s="282">
        <v>0</v>
      </c>
      <c r="E23" s="282"/>
      <c r="F23" s="282">
        <v>0</v>
      </c>
      <c r="G23" s="282">
        <v>0</v>
      </c>
    </row>
    <row r="24" spans="1:7" ht="19.5" customHeight="1">
      <c r="A24" s="185" t="s">
        <v>126</v>
      </c>
      <c r="B24" s="200">
        <v>2.4</v>
      </c>
      <c r="C24" s="200">
        <v>2.5</v>
      </c>
      <c r="D24" s="94">
        <f>C24/C20*100</f>
        <v>0.08325008325008325</v>
      </c>
      <c r="E24" s="80">
        <v>4030</v>
      </c>
      <c r="F24" s="269">
        <f>+C24/B24*100</f>
        <v>104.16666666666667</v>
      </c>
      <c r="G24" s="269">
        <v>140</v>
      </c>
    </row>
    <row r="25" spans="1:7" ht="19.5" customHeight="1">
      <c r="A25" s="185" t="s">
        <v>260</v>
      </c>
      <c r="B25" s="282">
        <v>0</v>
      </c>
      <c r="C25" s="282">
        <v>0</v>
      </c>
      <c r="D25" s="283">
        <v>0</v>
      </c>
      <c r="E25" s="282"/>
      <c r="F25" s="282">
        <v>0</v>
      </c>
      <c r="G25" s="282">
        <v>0</v>
      </c>
    </row>
    <row r="26" spans="1:7" s="91" customFormat="1" ht="19.5" customHeight="1">
      <c r="A26" s="280" t="s">
        <v>267</v>
      </c>
      <c r="B26" s="281">
        <f>B28+B29+B30+B31</f>
        <v>425926.3</v>
      </c>
      <c r="C26" s="281">
        <f>C28+C29+C30+C31</f>
        <v>447906.4</v>
      </c>
      <c r="D26" s="323">
        <v>100</v>
      </c>
      <c r="E26" s="91">
        <v>39.3</v>
      </c>
      <c r="F26" s="267">
        <f>+C26/B26*100</f>
        <v>105.16054068509035</v>
      </c>
      <c r="G26" s="267">
        <v>126.8</v>
      </c>
    </row>
    <row r="27" spans="1:7" ht="19.5" customHeight="1">
      <c r="A27" s="184" t="s">
        <v>259</v>
      </c>
      <c r="D27" s="94"/>
      <c r="E27" s="80">
        <v>25</v>
      </c>
      <c r="F27" s="271"/>
      <c r="G27" s="271"/>
    </row>
    <row r="28" spans="1:7" ht="19.5" customHeight="1">
      <c r="A28" s="185" t="s">
        <v>124</v>
      </c>
      <c r="B28" s="200">
        <v>424437.5</v>
      </c>
      <c r="C28" s="200">
        <v>446337.5</v>
      </c>
      <c r="D28" s="94">
        <f>C28/C26*100</f>
        <v>99.64972592488073</v>
      </c>
      <c r="E28" s="80">
        <v>44.3</v>
      </c>
      <c r="F28" s="269">
        <f>+C28/B28*100</f>
        <v>105.15977028419967</v>
      </c>
      <c r="G28" s="269">
        <v>126.9</v>
      </c>
    </row>
    <row r="29" spans="1:7" ht="19.5" customHeight="1">
      <c r="A29" s="185" t="s">
        <v>125</v>
      </c>
      <c r="B29" s="200">
        <v>0</v>
      </c>
      <c r="C29" s="200">
        <v>0</v>
      </c>
      <c r="D29" s="283">
        <v>0</v>
      </c>
      <c r="E29" s="282"/>
      <c r="F29" s="284">
        <v>0</v>
      </c>
      <c r="G29" s="284">
        <v>0</v>
      </c>
    </row>
    <row r="30" spans="1:7" ht="19.5" customHeight="1">
      <c r="A30" s="185" t="s">
        <v>126</v>
      </c>
      <c r="B30" s="200">
        <v>1488.8</v>
      </c>
      <c r="C30" s="200">
        <v>1568.9</v>
      </c>
      <c r="D30" s="94">
        <f>C30/C26*100</f>
        <v>0.350274075119266</v>
      </c>
      <c r="F30" s="269">
        <f>+C30/B30*100</f>
        <v>105.38017195056422</v>
      </c>
      <c r="G30" s="269">
        <v>117.4</v>
      </c>
    </row>
    <row r="31" spans="1:7" ht="19.5" customHeight="1">
      <c r="A31" s="185" t="s">
        <v>260</v>
      </c>
      <c r="B31" s="282">
        <v>0</v>
      </c>
      <c r="C31" s="282">
        <v>0</v>
      </c>
      <c r="D31" s="283">
        <v>0</v>
      </c>
      <c r="E31" s="282"/>
      <c r="F31" s="282">
        <v>0</v>
      </c>
      <c r="G31" s="282">
        <v>0</v>
      </c>
    </row>
    <row r="32" ht="19.5" customHeight="1">
      <c r="D32" s="94"/>
    </row>
    <row r="33" spans="1:7" s="91" customFormat="1" ht="30" customHeight="1">
      <c r="A33" s="285" t="s">
        <v>287</v>
      </c>
      <c r="B33" s="315">
        <v>1161.2</v>
      </c>
      <c r="C33" s="315">
        <v>1167</v>
      </c>
      <c r="D33" s="278">
        <v>100</v>
      </c>
      <c r="F33" s="267">
        <f>+C33/B33*100</f>
        <v>100.49948329314502</v>
      </c>
      <c r="G33" s="267">
        <v>116.6</v>
      </c>
    </row>
  </sheetData>
  <sheetProtection/>
  <mergeCells count="4">
    <mergeCell ref="A1:G1"/>
    <mergeCell ref="B3:B4"/>
    <mergeCell ref="C3:D3"/>
    <mergeCell ref="F3:G3"/>
  </mergeCells>
  <printOptions/>
  <pageMargins left="0.236220472440945" right="0" top="0.511811023622047" bottom="0.51181102362204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3.28125" style="80" customWidth="1"/>
    <col min="2" max="2" width="10.421875" style="115" customWidth="1"/>
    <col min="3" max="5" width="13.28125" style="80" customWidth="1"/>
    <col min="6" max="7" width="9.57421875" style="80" customWidth="1"/>
    <col min="8" max="16384" width="9.140625" style="80" customWidth="1"/>
  </cols>
  <sheetData>
    <row r="1" spans="1:7" s="100" customFormat="1" ht="34.5" customHeight="1">
      <c r="A1" s="374" t="s">
        <v>334</v>
      </c>
      <c r="B1" s="374"/>
      <c r="C1" s="374"/>
      <c r="D1" s="374"/>
      <c r="E1" s="374"/>
      <c r="F1" s="198"/>
      <c r="G1" s="198"/>
    </row>
    <row r="2" spans="1:3" s="100" customFormat="1" ht="21" customHeight="1" thickBot="1">
      <c r="A2" s="101"/>
      <c r="B2" s="102"/>
      <c r="C2" s="99"/>
    </row>
    <row r="3" spans="1:7" s="103" customFormat="1" ht="49.5" customHeight="1">
      <c r="A3" s="377"/>
      <c r="B3" s="378" t="s">
        <v>56</v>
      </c>
      <c r="C3" s="378" t="s">
        <v>335</v>
      </c>
      <c r="D3" s="406" t="s">
        <v>336</v>
      </c>
      <c r="E3" s="406"/>
      <c r="F3" s="106"/>
      <c r="G3" s="106"/>
    </row>
    <row r="4" spans="1:7" s="103" customFormat="1" ht="56.25" customHeight="1">
      <c r="A4" s="377"/>
      <c r="B4" s="379"/>
      <c r="C4" s="379"/>
      <c r="D4" s="86" t="s">
        <v>321</v>
      </c>
      <c r="E4" s="86" t="s">
        <v>326</v>
      </c>
      <c r="F4" s="106"/>
      <c r="G4" s="106"/>
    </row>
    <row r="5" spans="1:7" s="103" customFormat="1" ht="30" customHeight="1">
      <c r="A5" s="104" t="s">
        <v>112</v>
      </c>
      <c r="B5" s="105"/>
      <c r="C5" s="106"/>
      <c r="D5" s="106"/>
      <c r="E5" s="106"/>
      <c r="F5" s="106"/>
      <c r="G5" s="106"/>
    </row>
    <row r="6" spans="1:7" s="103" customFormat="1" ht="21" customHeight="1">
      <c r="A6" s="107" t="s">
        <v>113</v>
      </c>
      <c r="B6" s="108" t="s">
        <v>57</v>
      </c>
      <c r="C6" s="109">
        <f>C7+C8+C9</f>
        <v>10</v>
      </c>
      <c r="D6" s="72">
        <v>58.8</v>
      </c>
      <c r="E6" s="188">
        <v>111.1</v>
      </c>
      <c r="F6" s="188"/>
      <c r="G6" s="188"/>
    </row>
    <row r="7" spans="1:7" ht="21" customHeight="1">
      <c r="A7" s="92" t="s">
        <v>124</v>
      </c>
      <c r="B7" s="110" t="s">
        <v>76</v>
      </c>
      <c r="C7" s="111">
        <v>10</v>
      </c>
      <c r="D7" s="72">
        <v>58.8</v>
      </c>
      <c r="E7" s="188">
        <v>111.1</v>
      </c>
      <c r="F7" s="188"/>
      <c r="G7" s="188"/>
    </row>
    <row r="8" spans="1:7" ht="21" customHeight="1">
      <c r="A8" s="92" t="s">
        <v>125</v>
      </c>
      <c r="B8" s="110" t="s">
        <v>76</v>
      </c>
      <c r="C8" s="111">
        <v>0</v>
      </c>
      <c r="D8" s="93">
        <v>0</v>
      </c>
      <c r="E8" s="93">
        <v>0</v>
      </c>
      <c r="F8" s="93"/>
      <c r="G8" s="93"/>
    </row>
    <row r="9" spans="1:7" ht="21" customHeight="1">
      <c r="A9" s="92" t="s">
        <v>126</v>
      </c>
      <c r="B9" s="110" t="s">
        <v>76</v>
      </c>
      <c r="C9" s="94">
        <v>0</v>
      </c>
      <c r="D9" s="94">
        <v>0</v>
      </c>
      <c r="E9" s="93">
        <v>0</v>
      </c>
      <c r="F9" s="94"/>
      <c r="G9" s="94"/>
    </row>
    <row r="10" spans="1:7" s="103" customFormat="1" ht="21" customHeight="1">
      <c r="A10" s="107" t="s">
        <v>114</v>
      </c>
      <c r="B10" s="108" t="s">
        <v>58</v>
      </c>
      <c r="C10" s="112">
        <f>C11+C12+C13</f>
        <v>11</v>
      </c>
      <c r="D10" s="72">
        <v>100</v>
      </c>
      <c r="E10" s="188">
        <v>275</v>
      </c>
      <c r="F10" s="188"/>
      <c r="G10" s="188"/>
    </row>
    <row r="11" spans="1:7" ht="21" customHeight="1">
      <c r="A11" s="92" t="s">
        <v>124</v>
      </c>
      <c r="B11" s="110" t="s">
        <v>76</v>
      </c>
      <c r="C11" s="111">
        <v>11</v>
      </c>
      <c r="D11" s="72">
        <v>100</v>
      </c>
      <c r="E11" s="188">
        <v>275</v>
      </c>
      <c r="F11" s="188"/>
      <c r="G11" s="188"/>
    </row>
    <row r="12" spans="1:7" ht="21" customHeight="1">
      <c r="A12" s="92" t="s">
        <v>125</v>
      </c>
      <c r="B12" s="110" t="s">
        <v>76</v>
      </c>
      <c r="C12" s="111">
        <v>0</v>
      </c>
      <c r="D12" s="93">
        <v>0</v>
      </c>
      <c r="E12" s="93">
        <v>0</v>
      </c>
      <c r="F12" s="93"/>
      <c r="G12" s="93"/>
    </row>
    <row r="13" spans="1:7" ht="21" customHeight="1">
      <c r="A13" s="92" t="s">
        <v>126</v>
      </c>
      <c r="B13" s="110" t="s">
        <v>76</v>
      </c>
      <c r="C13" s="94">
        <v>0</v>
      </c>
      <c r="D13" s="94">
        <v>0</v>
      </c>
      <c r="E13" s="93">
        <v>0</v>
      </c>
      <c r="F13" s="94"/>
      <c r="G13" s="94"/>
    </row>
    <row r="14" spans="1:7" s="103" customFormat="1" ht="21" customHeight="1">
      <c r="A14" s="107" t="s">
        <v>115</v>
      </c>
      <c r="B14" s="108" t="s">
        <v>58</v>
      </c>
      <c r="C14" s="112">
        <f>C15+C16+C17</f>
        <v>17</v>
      </c>
      <c r="D14" s="72">
        <v>100</v>
      </c>
      <c r="E14" s="188">
        <v>170</v>
      </c>
      <c r="F14" s="188"/>
      <c r="G14" s="188"/>
    </row>
    <row r="15" spans="1:7" ht="21" customHeight="1">
      <c r="A15" s="92" t="s">
        <v>124</v>
      </c>
      <c r="B15" s="110" t="s">
        <v>76</v>
      </c>
      <c r="C15" s="111">
        <v>17</v>
      </c>
      <c r="D15" s="72">
        <v>100</v>
      </c>
      <c r="E15" s="188">
        <v>170</v>
      </c>
      <c r="F15" s="188"/>
      <c r="G15" s="188"/>
    </row>
    <row r="16" spans="1:7" ht="21" customHeight="1">
      <c r="A16" s="92" t="s">
        <v>125</v>
      </c>
      <c r="B16" s="110" t="s">
        <v>76</v>
      </c>
      <c r="C16" s="93">
        <v>0</v>
      </c>
      <c r="D16" s="93">
        <v>0</v>
      </c>
      <c r="E16" s="93">
        <v>0</v>
      </c>
      <c r="F16" s="93"/>
      <c r="G16" s="93"/>
    </row>
    <row r="17" spans="1:7" ht="21" customHeight="1">
      <c r="A17" s="92" t="s">
        <v>126</v>
      </c>
      <c r="B17" s="110" t="s">
        <v>76</v>
      </c>
      <c r="C17" s="94">
        <v>0</v>
      </c>
      <c r="D17" s="93">
        <v>0</v>
      </c>
      <c r="E17" s="93">
        <v>0</v>
      </c>
      <c r="F17" s="93"/>
      <c r="G17" s="93"/>
    </row>
    <row r="18" spans="1:7" s="114" customFormat="1" ht="23.25" customHeight="1">
      <c r="A18" s="104" t="s">
        <v>338</v>
      </c>
      <c r="B18" s="105"/>
      <c r="C18" s="113"/>
      <c r="D18" s="72"/>
      <c r="E18" s="71"/>
      <c r="F18" s="71"/>
      <c r="G18" s="71"/>
    </row>
    <row r="19" spans="1:7" ht="21" customHeight="1">
      <c r="A19" s="107" t="s">
        <v>117</v>
      </c>
      <c r="B19" s="108" t="s">
        <v>57</v>
      </c>
      <c r="C19" s="112">
        <v>3</v>
      </c>
      <c r="D19" s="72">
        <v>150</v>
      </c>
      <c r="E19" s="71">
        <v>27.27272727272727</v>
      </c>
      <c r="F19" s="71"/>
      <c r="G19" s="71"/>
    </row>
    <row r="20" spans="1:7" ht="19.5" customHeight="1">
      <c r="A20" s="107" t="s">
        <v>118</v>
      </c>
      <c r="B20" s="115" t="s">
        <v>76</v>
      </c>
      <c r="C20" s="112">
        <v>2</v>
      </c>
      <c r="D20" s="72">
        <v>25</v>
      </c>
      <c r="E20" s="71">
        <v>100</v>
      </c>
      <c r="F20" s="71"/>
      <c r="G20" s="71"/>
    </row>
    <row r="21" spans="1:7" ht="19.5" customHeight="1">
      <c r="A21" s="107" t="s">
        <v>119</v>
      </c>
      <c r="B21" s="98" t="s">
        <v>116</v>
      </c>
      <c r="C21" s="72">
        <v>141.22</v>
      </c>
      <c r="D21" s="72">
        <v>855.8787878787879</v>
      </c>
      <c r="E21" s="71">
        <v>303.6989247311828</v>
      </c>
      <c r="F21" s="71"/>
      <c r="G21" s="71"/>
    </row>
    <row r="22" spans="1:7" ht="19.5" customHeight="1">
      <c r="A22" s="107"/>
      <c r="B22" s="116"/>
      <c r="C22" s="97"/>
      <c r="D22" s="97"/>
      <c r="E22" s="97"/>
      <c r="F22" s="97"/>
      <c r="G22" s="97"/>
    </row>
    <row r="23" spans="1:7" s="98" customFormat="1" ht="21" customHeight="1">
      <c r="A23" s="141" t="s">
        <v>219</v>
      </c>
      <c r="B23" s="142"/>
      <c r="C23" s="142"/>
      <c r="D23" s="142"/>
      <c r="E23" s="142"/>
      <c r="F23" s="116"/>
      <c r="G23" s="116"/>
    </row>
    <row r="24" spans="1:4" s="98" customFormat="1" ht="21" customHeight="1">
      <c r="A24" s="154" t="s">
        <v>346</v>
      </c>
      <c r="B24" s="116"/>
      <c r="C24" s="116"/>
      <c r="D24" s="116"/>
    </row>
    <row r="25" s="98" customFormat="1" ht="21" customHeight="1">
      <c r="A25" s="155" t="s">
        <v>347</v>
      </c>
    </row>
    <row r="26" s="98" customFormat="1" ht="21" customHeight="1"/>
    <row r="27" s="98" customFormat="1" ht="21" customHeight="1"/>
    <row r="28" s="98" customFormat="1" ht="21" customHeight="1"/>
    <row r="29" s="98" customFormat="1" ht="21" customHeight="1"/>
    <row r="30" s="98" customFormat="1" ht="21" customHeight="1"/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47" right="0.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21" customWidth="1"/>
    <col min="2" max="2" width="15.140625" style="21" customWidth="1"/>
    <col min="3" max="3" width="13.7109375" style="21" customWidth="1"/>
    <col min="4" max="4" width="18.140625" style="21" customWidth="1"/>
    <col min="5" max="16384" width="9.140625" style="21" customWidth="1"/>
  </cols>
  <sheetData>
    <row r="1" spans="1:4" s="153" customFormat="1" ht="39.75" customHeight="1">
      <c r="A1" s="361" t="s">
        <v>337</v>
      </c>
      <c r="B1" s="361"/>
      <c r="C1" s="361"/>
      <c r="D1" s="361"/>
    </row>
    <row r="2" spans="1:4" ht="21" customHeight="1" thickBot="1">
      <c r="A2" s="73"/>
      <c r="B2" s="73"/>
      <c r="C2" s="74"/>
      <c r="D2" s="6" t="s">
        <v>300</v>
      </c>
    </row>
    <row r="3" spans="1:4" ht="19.5" customHeight="1">
      <c r="A3" s="129"/>
      <c r="B3" s="131" t="s">
        <v>3</v>
      </c>
      <c r="C3" s="131" t="s">
        <v>3</v>
      </c>
      <c r="D3" s="131" t="s">
        <v>176</v>
      </c>
    </row>
    <row r="4" spans="1:4" ht="19.5" customHeight="1">
      <c r="A4" s="129"/>
      <c r="B4" s="125" t="s">
        <v>177</v>
      </c>
      <c r="C4" s="125" t="s">
        <v>180</v>
      </c>
      <c r="D4" s="125" t="s">
        <v>179</v>
      </c>
    </row>
    <row r="5" spans="1:4" s="76" customFormat="1" ht="19.5" customHeight="1">
      <c r="A5" s="20"/>
      <c r="B5" s="19" t="s">
        <v>302</v>
      </c>
      <c r="C5" s="189"/>
      <c r="D5" s="19" t="s">
        <v>301</v>
      </c>
    </row>
    <row r="6" spans="1:4" ht="24.75" customHeight="1">
      <c r="A6" s="158" t="s">
        <v>342</v>
      </c>
      <c r="B6" s="77"/>
      <c r="C6" s="77"/>
      <c r="D6" s="77"/>
    </row>
    <row r="7" spans="1:4" ht="19.5" customHeight="1">
      <c r="A7" s="158" t="s">
        <v>345</v>
      </c>
      <c r="B7" s="77"/>
      <c r="C7" s="77"/>
      <c r="D7" s="77"/>
    </row>
    <row r="8" spans="1:7" ht="18.75" customHeight="1">
      <c r="A8" s="194" t="s">
        <v>343</v>
      </c>
      <c r="B8" s="78">
        <v>46948</v>
      </c>
      <c r="C8" s="78">
        <v>45732</v>
      </c>
      <c r="D8" s="78">
        <f>ROUND((C8/B8*100),1)</f>
        <v>97.4</v>
      </c>
      <c r="E8" s="79"/>
      <c r="F8" s="28"/>
      <c r="G8" s="22"/>
    </row>
    <row r="9" spans="1:7" ht="19.5" customHeight="1">
      <c r="A9" s="160" t="s">
        <v>344</v>
      </c>
      <c r="G9" s="22"/>
    </row>
    <row r="10" spans="1:7" ht="19.5" customHeight="1">
      <c r="A10" s="194" t="s">
        <v>230</v>
      </c>
      <c r="B10" s="78">
        <v>1310</v>
      </c>
      <c r="C10" s="78">
        <v>1510</v>
      </c>
      <c r="D10" s="78">
        <f>ROUND((C10/B10*100),1)</f>
        <v>115.3</v>
      </c>
      <c r="G10" s="22"/>
    </row>
    <row r="11" spans="1:7" ht="19.5" customHeight="1">
      <c r="A11" s="360" t="s">
        <v>231</v>
      </c>
      <c r="B11" s="78">
        <v>5887</v>
      </c>
      <c r="C11" s="78">
        <v>3377</v>
      </c>
      <c r="D11" s="78">
        <f>ROUND((C11/B11*100),1)</f>
        <v>57.4</v>
      </c>
      <c r="G11" s="22"/>
    </row>
    <row r="12" spans="1:7" ht="19.5" customHeight="1">
      <c r="A12" s="360" t="s">
        <v>232</v>
      </c>
      <c r="B12" s="78">
        <v>3707</v>
      </c>
      <c r="C12" s="78">
        <v>2172</v>
      </c>
      <c r="D12" s="78">
        <f>ROUND((C12/B12*100),1)</f>
        <v>58.6</v>
      </c>
      <c r="G12" s="22"/>
    </row>
    <row r="13" spans="1:7" ht="19.5" customHeight="1">
      <c r="A13" s="360" t="s">
        <v>233</v>
      </c>
      <c r="B13" s="78">
        <v>983</v>
      </c>
      <c r="C13" s="78">
        <v>878</v>
      </c>
      <c r="D13" s="78">
        <f>ROUND((C13/B13*100),1)</f>
        <v>89.3</v>
      </c>
      <c r="G13" s="22"/>
    </row>
    <row r="14" ht="19.5" customHeight="1">
      <c r="G14" s="22"/>
    </row>
    <row r="15" ht="20.25" customHeight="1"/>
    <row r="16" ht="20.25" customHeight="1"/>
    <row r="17" spans="1:4" ht="20.25" customHeight="1">
      <c r="A17" s="158"/>
      <c r="B17" s="77"/>
      <c r="C17" s="77"/>
      <c r="D17" s="77"/>
    </row>
    <row r="18" spans="1:4" ht="20.25" customHeight="1">
      <c r="A18" s="159"/>
      <c r="B18" s="78"/>
      <c r="C18" s="78"/>
      <c r="D18" s="78"/>
    </row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" sqref="G1:L16384"/>
    </sheetView>
  </sheetViews>
  <sheetFormatPr defaultColWidth="9.140625" defaultRowHeight="12.75"/>
  <cols>
    <col min="1" max="1" width="51.00390625" style="21" customWidth="1"/>
    <col min="2" max="2" width="11.57421875" style="21" customWidth="1"/>
    <col min="3" max="3" width="12.140625" style="21" customWidth="1"/>
    <col min="4" max="4" width="13.421875" style="21" bestFit="1" customWidth="1"/>
    <col min="5" max="16384" width="9.140625" style="21" customWidth="1"/>
  </cols>
  <sheetData>
    <row r="1" spans="1:4" ht="24.75" customHeight="1">
      <c r="A1" s="362" t="s">
        <v>296</v>
      </c>
      <c r="B1" s="362"/>
      <c r="C1" s="362"/>
      <c r="D1" s="362"/>
    </row>
    <row r="2" spans="1:4" ht="12" customHeight="1" thickBot="1">
      <c r="A2" s="118"/>
      <c r="B2" s="118"/>
      <c r="C2" s="118"/>
      <c r="D2" s="119" t="s">
        <v>37</v>
      </c>
    </row>
    <row r="3" spans="1:5" ht="18" customHeight="1">
      <c r="A3" s="120"/>
      <c r="B3" s="132" t="s">
        <v>253</v>
      </c>
      <c r="C3" s="132" t="s">
        <v>275</v>
      </c>
      <c r="D3" s="132" t="s">
        <v>275</v>
      </c>
      <c r="E3" s="121"/>
    </row>
    <row r="4" spans="1:5" ht="18" customHeight="1">
      <c r="A4" s="124"/>
      <c r="B4" s="131" t="s">
        <v>276</v>
      </c>
      <c r="C4" s="131" t="s">
        <v>297</v>
      </c>
      <c r="D4" s="131" t="s">
        <v>297</v>
      </c>
      <c r="E4" s="121"/>
    </row>
    <row r="5" spans="1:5" ht="18" customHeight="1">
      <c r="A5" s="124"/>
      <c r="B5" s="131" t="s">
        <v>227</v>
      </c>
      <c r="C5" s="131" t="s">
        <v>227</v>
      </c>
      <c r="D5" s="131" t="s">
        <v>227</v>
      </c>
      <c r="E5" s="121"/>
    </row>
    <row r="6" spans="1:5" ht="18" customHeight="1">
      <c r="A6" s="124"/>
      <c r="B6" s="131" t="s">
        <v>177</v>
      </c>
      <c r="C6" s="131" t="s">
        <v>277</v>
      </c>
      <c r="D6" s="131" t="s">
        <v>177</v>
      </c>
      <c r="E6" s="121"/>
    </row>
    <row r="7" spans="1:5" ht="18" customHeight="1">
      <c r="A7" s="124"/>
      <c r="B7" s="130" t="s">
        <v>271</v>
      </c>
      <c r="C7" s="130" t="s">
        <v>276</v>
      </c>
      <c r="D7" s="130" t="s">
        <v>276</v>
      </c>
      <c r="E7" s="121"/>
    </row>
    <row r="8" spans="1:4" s="3" customFormat="1" ht="18" customHeight="1">
      <c r="A8" s="191" t="s">
        <v>77</v>
      </c>
      <c r="B8" s="192">
        <v>105.26</v>
      </c>
      <c r="C8" s="192">
        <v>91.98</v>
      </c>
      <c r="D8" s="192">
        <v>109.85</v>
      </c>
    </row>
    <row r="9" spans="1:4" s="3" customFormat="1" ht="18" customHeight="1">
      <c r="A9" s="193" t="s">
        <v>22</v>
      </c>
      <c r="B9" s="192"/>
      <c r="C9" s="192"/>
      <c r="D9" s="192"/>
    </row>
    <row r="10" spans="1:4" s="3" customFormat="1" ht="18" customHeight="1">
      <c r="A10" s="42" t="s">
        <v>38</v>
      </c>
      <c r="B10" s="192">
        <v>80.67</v>
      </c>
      <c r="C10" s="192">
        <v>95.35</v>
      </c>
      <c r="D10" s="192">
        <v>89.18</v>
      </c>
    </row>
    <row r="11" spans="1:4" s="3" customFormat="1" ht="18" customHeight="1">
      <c r="A11" s="194" t="s">
        <v>39</v>
      </c>
      <c r="B11" s="195">
        <v>75.2</v>
      </c>
      <c r="C11" s="195">
        <v>92.74</v>
      </c>
      <c r="D11" s="195">
        <v>84.04</v>
      </c>
    </row>
    <row r="12" spans="1:4" s="3" customFormat="1" ht="18" customHeight="1">
      <c r="A12" s="194" t="s">
        <v>40</v>
      </c>
      <c r="B12" s="195">
        <v>86.13</v>
      </c>
      <c r="C12" s="195">
        <v>97.62</v>
      </c>
      <c r="D12" s="195">
        <v>93.94</v>
      </c>
    </row>
    <row r="13" spans="1:4" s="3" customFormat="1" ht="18" customHeight="1">
      <c r="A13" s="42" t="s">
        <v>41</v>
      </c>
      <c r="B13" s="192">
        <v>104.3</v>
      </c>
      <c r="C13" s="192">
        <v>91.52</v>
      </c>
      <c r="D13" s="192">
        <v>108.69</v>
      </c>
    </row>
    <row r="14" spans="1:4" s="3" customFormat="1" ht="18" customHeight="1">
      <c r="A14" s="194" t="s">
        <v>42</v>
      </c>
      <c r="B14" s="195">
        <v>107.37</v>
      </c>
      <c r="C14" s="195">
        <v>94.74</v>
      </c>
      <c r="D14" s="195">
        <v>106.45</v>
      </c>
    </row>
    <row r="15" spans="1:4" s="3" customFormat="1" ht="18" customHeight="1">
      <c r="A15" s="194" t="s">
        <v>43</v>
      </c>
      <c r="B15" s="195">
        <v>104.21</v>
      </c>
      <c r="C15" s="195">
        <v>107.36</v>
      </c>
      <c r="D15" s="195">
        <v>119.36</v>
      </c>
    </row>
    <row r="16" spans="1:4" s="3" customFormat="1" ht="18" customHeight="1">
      <c r="A16" s="194" t="s">
        <v>130</v>
      </c>
      <c r="B16" s="195">
        <v>115.8</v>
      </c>
      <c r="C16" s="195">
        <v>106.2</v>
      </c>
      <c r="D16" s="195">
        <v>112.52</v>
      </c>
    </row>
    <row r="17" spans="1:4" s="3" customFormat="1" ht="18" customHeight="1">
      <c r="A17" s="194" t="s">
        <v>44</v>
      </c>
      <c r="B17" s="195">
        <v>104.54</v>
      </c>
      <c r="C17" s="195">
        <v>98.69</v>
      </c>
      <c r="D17" s="195">
        <v>109.28</v>
      </c>
    </row>
    <row r="18" spans="1:4" s="3" customFormat="1" ht="18" customHeight="1">
      <c r="A18" s="194" t="s">
        <v>131</v>
      </c>
      <c r="B18" s="195">
        <v>86.08</v>
      </c>
      <c r="C18" s="195">
        <v>80.88</v>
      </c>
      <c r="D18" s="195">
        <v>73.33</v>
      </c>
    </row>
    <row r="19" spans="1:4" s="3" customFormat="1" ht="39.75" customHeight="1">
      <c r="A19" s="196" t="s">
        <v>45</v>
      </c>
      <c r="B19" s="195">
        <v>91.91</v>
      </c>
      <c r="C19" s="195">
        <v>88.75</v>
      </c>
      <c r="D19" s="195">
        <v>94.99</v>
      </c>
    </row>
    <row r="20" spans="1:4" s="3" customFormat="1" ht="18" customHeight="1">
      <c r="A20" s="194" t="s">
        <v>46</v>
      </c>
      <c r="B20" s="195">
        <v>130.78</v>
      </c>
      <c r="C20" s="195">
        <v>105.17</v>
      </c>
      <c r="D20" s="195">
        <v>115.87</v>
      </c>
    </row>
    <row r="21" spans="1:4" s="98" customFormat="1" ht="18" customHeight="1">
      <c r="A21" s="288" t="s">
        <v>132</v>
      </c>
      <c r="B21" s="289">
        <v>89.34</v>
      </c>
      <c r="C21" s="289">
        <v>110.76</v>
      </c>
      <c r="D21" s="289">
        <v>79.56</v>
      </c>
    </row>
    <row r="22" spans="1:4" s="3" customFormat="1" ht="18" customHeight="1">
      <c r="A22" s="194" t="s">
        <v>133</v>
      </c>
      <c r="B22" s="195">
        <v>154.65</v>
      </c>
      <c r="C22" s="195">
        <v>59.06</v>
      </c>
      <c r="D22" s="195">
        <v>85.26</v>
      </c>
    </row>
    <row r="23" spans="1:4" s="3" customFormat="1" ht="18" customHeight="1">
      <c r="A23" s="194" t="s">
        <v>47</v>
      </c>
      <c r="B23" s="195">
        <v>132.86</v>
      </c>
      <c r="C23" s="195">
        <v>94.52</v>
      </c>
      <c r="D23" s="195">
        <v>127.57</v>
      </c>
    </row>
    <row r="24" spans="1:4" s="3" customFormat="1" ht="18" customHeight="1">
      <c r="A24" s="194" t="s">
        <v>134</v>
      </c>
      <c r="B24" s="195">
        <v>43.48</v>
      </c>
      <c r="C24" s="195">
        <v>116.57</v>
      </c>
      <c r="D24" s="195">
        <v>64.92</v>
      </c>
    </row>
    <row r="25" spans="1:4" s="3" customFormat="1" ht="18" customHeight="1">
      <c r="A25" s="194" t="s">
        <v>48</v>
      </c>
      <c r="B25" s="195">
        <v>96.36</v>
      </c>
      <c r="C25" s="195">
        <v>88.23</v>
      </c>
      <c r="D25" s="195">
        <v>98.37</v>
      </c>
    </row>
    <row r="26" spans="1:4" s="3" customFormat="1" ht="18" customHeight="1">
      <c r="A26" s="194" t="s">
        <v>135</v>
      </c>
      <c r="B26" s="195">
        <v>76.77</v>
      </c>
      <c r="C26" s="195">
        <v>104.03</v>
      </c>
      <c r="D26" s="195">
        <v>90.78</v>
      </c>
    </row>
    <row r="27" spans="1:4" s="3" customFormat="1" ht="30" customHeight="1">
      <c r="A27" s="196" t="s">
        <v>49</v>
      </c>
      <c r="B27" s="195">
        <v>77.87</v>
      </c>
      <c r="C27" s="195">
        <v>77.09</v>
      </c>
      <c r="D27" s="195">
        <v>119.57</v>
      </c>
    </row>
    <row r="28" spans="1:4" s="3" customFormat="1" ht="18" customHeight="1">
      <c r="A28" s="196" t="s">
        <v>136</v>
      </c>
      <c r="B28" s="195">
        <v>45.98</v>
      </c>
      <c r="C28" s="195">
        <v>69.57</v>
      </c>
      <c r="D28" s="195">
        <v>82.05</v>
      </c>
    </row>
    <row r="29" spans="1:4" s="3" customFormat="1" ht="18" customHeight="1">
      <c r="A29" s="196" t="s">
        <v>137</v>
      </c>
      <c r="B29" s="195">
        <v>41.66</v>
      </c>
      <c r="C29" s="195">
        <v>129.47</v>
      </c>
      <c r="D29" s="195">
        <v>112.99</v>
      </c>
    </row>
    <row r="30" spans="1:4" s="3" customFormat="1" ht="18" customHeight="1">
      <c r="A30" s="196" t="s">
        <v>138</v>
      </c>
      <c r="B30" s="195">
        <v>55.3</v>
      </c>
      <c r="C30" s="195">
        <v>112.89</v>
      </c>
      <c r="D30" s="195">
        <v>61.38</v>
      </c>
    </row>
    <row r="31" spans="1:4" s="3" customFormat="1" ht="18" customHeight="1">
      <c r="A31" s="194" t="s">
        <v>50</v>
      </c>
      <c r="B31" s="195">
        <v>123.57</v>
      </c>
      <c r="C31" s="195">
        <v>90.88</v>
      </c>
      <c r="D31" s="195">
        <v>116.5</v>
      </c>
    </row>
    <row r="32" spans="1:4" s="3" customFormat="1" ht="18" customHeight="1">
      <c r="A32" s="194" t="s">
        <v>139</v>
      </c>
      <c r="B32" s="351" t="s">
        <v>90</v>
      </c>
      <c r="C32" s="351" t="s">
        <v>90</v>
      </c>
      <c r="D32" s="351" t="s">
        <v>90</v>
      </c>
    </row>
    <row r="33" spans="1:4" s="3" customFormat="1" ht="18" customHeight="1">
      <c r="A33" s="194" t="s">
        <v>140</v>
      </c>
      <c r="B33" s="195">
        <v>80.32</v>
      </c>
      <c r="C33" s="195">
        <v>100.84</v>
      </c>
      <c r="D33" s="195">
        <v>83.13</v>
      </c>
    </row>
    <row r="34" spans="1:4" s="3" customFormat="1" ht="30" customHeight="1">
      <c r="A34" s="197" t="s">
        <v>51</v>
      </c>
      <c r="B34" s="192">
        <v>126.26</v>
      </c>
      <c r="C34" s="192">
        <v>94.96</v>
      </c>
      <c r="D34" s="192">
        <v>131.48</v>
      </c>
    </row>
    <row r="35" spans="1:4" s="3" customFormat="1" ht="30" customHeight="1">
      <c r="A35" s="196" t="s">
        <v>52</v>
      </c>
      <c r="B35" s="195">
        <v>126.26</v>
      </c>
      <c r="C35" s="195">
        <v>94.96</v>
      </c>
      <c r="D35" s="195">
        <v>131.48</v>
      </c>
    </row>
    <row r="36" spans="1:4" s="3" customFormat="1" ht="18" customHeight="1">
      <c r="A36" s="42" t="s">
        <v>53</v>
      </c>
      <c r="B36" s="192">
        <v>103.16</v>
      </c>
      <c r="C36" s="192">
        <v>103.41</v>
      </c>
      <c r="D36" s="192">
        <v>108.65</v>
      </c>
    </row>
    <row r="37" spans="1:4" s="3" customFormat="1" ht="18" customHeight="1">
      <c r="A37" s="194" t="s">
        <v>54</v>
      </c>
      <c r="B37" s="195">
        <v>104.92</v>
      </c>
      <c r="C37" s="195">
        <v>103.91</v>
      </c>
      <c r="D37" s="195">
        <v>103.38</v>
      </c>
    </row>
    <row r="38" spans="1:4" s="3" customFormat="1" ht="30" customHeight="1">
      <c r="A38" s="196" t="s">
        <v>55</v>
      </c>
      <c r="B38" s="195">
        <v>101.42</v>
      </c>
      <c r="C38" s="195">
        <v>102.9</v>
      </c>
      <c r="D38" s="195">
        <v>114.68</v>
      </c>
    </row>
    <row r="39" spans="2:4" ht="12.75">
      <c r="B39" s="9"/>
      <c r="C39" s="9"/>
      <c r="D39" s="9"/>
    </row>
  </sheetData>
  <sheetProtection/>
  <mergeCells count="1">
    <mergeCell ref="A1:D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8.7109375" style="122" customWidth="1"/>
    <col min="2" max="2" width="10.57421875" style="128" bestFit="1" customWidth="1"/>
    <col min="3" max="3" width="10.140625" style="128" bestFit="1" customWidth="1"/>
    <col min="4" max="4" width="10.28125" style="128" bestFit="1" customWidth="1"/>
    <col min="5" max="6" width="9.57421875" style="128" bestFit="1" customWidth="1"/>
    <col min="7" max="16384" width="9.140625" style="122" customWidth="1"/>
  </cols>
  <sheetData>
    <row r="1" spans="1:6" ht="39" customHeight="1">
      <c r="A1" s="362" t="s">
        <v>298</v>
      </c>
      <c r="B1" s="362"/>
      <c r="C1" s="362"/>
      <c r="D1" s="362"/>
      <c r="E1" s="362"/>
      <c r="F1" s="362"/>
    </row>
    <row r="2" spans="1:6" ht="21" customHeight="1" thickBot="1">
      <c r="A2" s="123"/>
      <c r="B2" s="123"/>
      <c r="C2" s="123"/>
      <c r="D2" s="123"/>
      <c r="E2" s="123"/>
      <c r="F2" s="123"/>
    </row>
    <row r="3" spans="1:6" s="133" customFormat="1" ht="21.75" customHeight="1">
      <c r="A3" s="364"/>
      <c r="B3" s="365" t="s">
        <v>56</v>
      </c>
      <c r="C3" s="131" t="s">
        <v>3</v>
      </c>
      <c r="D3" s="131" t="s">
        <v>181</v>
      </c>
      <c r="E3" s="368" t="s">
        <v>299</v>
      </c>
      <c r="F3" s="368"/>
    </row>
    <row r="4" spans="1:6" s="133" customFormat="1" ht="21.75" customHeight="1">
      <c r="A4" s="364"/>
      <c r="B4" s="366"/>
      <c r="C4" s="131" t="s">
        <v>278</v>
      </c>
      <c r="D4" s="131" t="s">
        <v>289</v>
      </c>
      <c r="E4" s="369" t="s">
        <v>183</v>
      </c>
      <c r="F4" s="369"/>
    </row>
    <row r="5" spans="1:6" s="133" customFormat="1" ht="21.75" customHeight="1">
      <c r="A5" s="364"/>
      <c r="B5" s="366"/>
      <c r="C5" s="131" t="s">
        <v>182</v>
      </c>
      <c r="D5" s="131" t="s">
        <v>182</v>
      </c>
      <c r="E5" s="134" t="s">
        <v>277</v>
      </c>
      <c r="F5" s="134" t="s">
        <v>177</v>
      </c>
    </row>
    <row r="6" spans="1:6" s="133" customFormat="1" ht="21.75" customHeight="1">
      <c r="A6" s="364"/>
      <c r="B6" s="367"/>
      <c r="C6" s="130">
        <v>2021</v>
      </c>
      <c r="D6" s="130">
        <v>2022</v>
      </c>
      <c r="E6" s="130" t="s">
        <v>276</v>
      </c>
      <c r="F6" s="130" t="s">
        <v>276</v>
      </c>
    </row>
    <row r="7" spans="1:6" ht="19.5" customHeight="1">
      <c r="A7" s="5" t="s">
        <v>272</v>
      </c>
      <c r="B7" s="4" t="s">
        <v>0</v>
      </c>
      <c r="C7" s="143">
        <v>5570</v>
      </c>
      <c r="D7" s="143">
        <v>5165</v>
      </c>
      <c r="E7" s="161">
        <v>92.74</v>
      </c>
      <c r="F7" s="161">
        <v>84.03</v>
      </c>
    </row>
    <row r="8" spans="1:6" ht="19.5" customHeight="1">
      <c r="A8" s="5" t="s">
        <v>290</v>
      </c>
      <c r="B8" s="4" t="s">
        <v>35</v>
      </c>
      <c r="C8" s="143">
        <v>92538</v>
      </c>
      <c r="D8" s="143">
        <v>97000</v>
      </c>
      <c r="E8" s="161">
        <v>104.82</v>
      </c>
      <c r="F8" s="161">
        <v>93.73</v>
      </c>
    </row>
    <row r="9" spans="1:6" ht="19.5" customHeight="1">
      <c r="A9" s="5" t="s">
        <v>14</v>
      </c>
      <c r="B9" s="4" t="s">
        <v>0</v>
      </c>
      <c r="C9" s="143">
        <v>1937</v>
      </c>
      <c r="D9" s="143">
        <v>1631</v>
      </c>
      <c r="E9" s="161">
        <v>84.2</v>
      </c>
      <c r="F9" s="161">
        <v>144.46</v>
      </c>
    </row>
    <row r="10" spans="1:6" ht="19.5" customHeight="1">
      <c r="A10" s="5" t="s">
        <v>21</v>
      </c>
      <c r="B10" s="4" t="s">
        <v>0</v>
      </c>
      <c r="C10" s="143">
        <v>212</v>
      </c>
      <c r="D10" s="143">
        <v>110</v>
      </c>
      <c r="E10" s="161">
        <v>51.89</v>
      </c>
      <c r="F10" s="161">
        <v>171.88</v>
      </c>
    </row>
    <row r="11" spans="1:6" ht="19.5" customHeight="1">
      <c r="A11" s="5" t="s">
        <v>141</v>
      </c>
      <c r="B11" s="4" t="s">
        <v>142</v>
      </c>
      <c r="C11" s="143">
        <v>3675</v>
      </c>
      <c r="D11" s="143">
        <v>3000</v>
      </c>
      <c r="E11" s="161">
        <v>81.63</v>
      </c>
      <c r="F11" s="161">
        <v>129.59</v>
      </c>
    </row>
    <row r="12" spans="1:6" ht="19.5" customHeight="1">
      <c r="A12" s="5" t="s">
        <v>143</v>
      </c>
      <c r="B12" s="4" t="s">
        <v>0</v>
      </c>
      <c r="C12" s="143">
        <v>15929</v>
      </c>
      <c r="D12" s="143">
        <v>15028</v>
      </c>
      <c r="E12" s="161">
        <v>94.34</v>
      </c>
      <c r="F12" s="161">
        <v>91.6</v>
      </c>
    </row>
    <row r="13" spans="1:6" ht="19.5" customHeight="1">
      <c r="A13" s="5" t="s">
        <v>88</v>
      </c>
      <c r="B13" s="4" t="s">
        <v>0</v>
      </c>
      <c r="C13" s="143">
        <v>127828</v>
      </c>
      <c r="D13" s="143">
        <v>124262</v>
      </c>
      <c r="E13" s="161">
        <v>97.21</v>
      </c>
      <c r="F13" s="161">
        <v>110.86</v>
      </c>
    </row>
    <row r="14" spans="1:6" ht="19.5" customHeight="1">
      <c r="A14" s="5" t="s">
        <v>144</v>
      </c>
      <c r="B14" s="4" t="s">
        <v>0</v>
      </c>
      <c r="C14" s="143">
        <v>32313</v>
      </c>
      <c r="D14" s="143">
        <v>31415</v>
      </c>
      <c r="E14" s="161">
        <v>97.22</v>
      </c>
      <c r="F14" s="161">
        <v>87.96</v>
      </c>
    </row>
    <row r="15" spans="1:6" ht="19.5" customHeight="1">
      <c r="A15" s="5" t="s">
        <v>4</v>
      </c>
      <c r="B15" s="4" t="s">
        <v>142</v>
      </c>
      <c r="C15" s="143">
        <v>4312</v>
      </c>
      <c r="D15" s="143">
        <v>4650</v>
      </c>
      <c r="E15" s="161">
        <v>107.84</v>
      </c>
      <c r="F15" s="161">
        <v>127.08</v>
      </c>
    </row>
    <row r="16" spans="1:6" ht="19.5" customHeight="1">
      <c r="A16" s="5" t="s">
        <v>145</v>
      </c>
      <c r="B16" s="4" t="s">
        <v>146</v>
      </c>
      <c r="C16" s="143">
        <v>443</v>
      </c>
      <c r="D16" s="143">
        <v>470</v>
      </c>
      <c r="E16" s="161">
        <v>106.09</v>
      </c>
      <c r="F16" s="161">
        <v>112.44</v>
      </c>
    </row>
    <row r="17" spans="1:6" ht="19.5" customHeight="1">
      <c r="A17" s="5" t="s">
        <v>78</v>
      </c>
      <c r="B17" s="4" t="s">
        <v>146</v>
      </c>
      <c r="C17" s="143">
        <v>3324</v>
      </c>
      <c r="D17" s="143">
        <v>3169</v>
      </c>
      <c r="E17" s="161">
        <v>95.34</v>
      </c>
      <c r="F17" s="161">
        <v>110.96</v>
      </c>
    </row>
    <row r="18" spans="1:6" ht="19.5" customHeight="1">
      <c r="A18" s="5" t="s">
        <v>147</v>
      </c>
      <c r="B18" s="4" t="s">
        <v>148</v>
      </c>
      <c r="C18" s="143">
        <v>68</v>
      </c>
      <c r="D18" s="143">
        <v>55</v>
      </c>
      <c r="E18" s="161">
        <v>80.88</v>
      </c>
      <c r="F18" s="161">
        <v>73.33</v>
      </c>
    </row>
    <row r="19" spans="1:6" ht="19.5" customHeight="1">
      <c r="A19" s="5" t="s">
        <v>9</v>
      </c>
      <c r="B19" s="4" t="s">
        <v>0</v>
      </c>
      <c r="C19" s="143">
        <v>150451</v>
      </c>
      <c r="D19" s="143">
        <v>129903</v>
      </c>
      <c r="E19" s="161">
        <v>86.34</v>
      </c>
      <c r="F19" s="161">
        <v>93.87</v>
      </c>
    </row>
    <row r="20" spans="1:6" ht="19.5" customHeight="1">
      <c r="A20" s="5" t="s">
        <v>15</v>
      </c>
      <c r="B20" s="4" t="s">
        <v>263</v>
      </c>
      <c r="C20" s="143">
        <v>4202</v>
      </c>
      <c r="D20" s="143">
        <v>4420</v>
      </c>
      <c r="E20" s="161">
        <v>105.19</v>
      </c>
      <c r="F20" s="161">
        <v>115.89</v>
      </c>
    </row>
    <row r="21" spans="1:6" ht="19.5" customHeight="1">
      <c r="A21" s="5" t="s">
        <v>149</v>
      </c>
      <c r="B21" s="4" t="s">
        <v>150</v>
      </c>
      <c r="C21" s="143">
        <v>820</v>
      </c>
      <c r="D21" s="143">
        <v>920</v>
      </c>
      <c r="E21" s="161">
        <v>112.2</v>
      </c>
      <c r="F21" s="161">
        <v>80</v>
      </c>
    </row>
    <row r="22" spans="1:6" ht="19.5" customHeight="1">
      <c r="A22" s="5" t="s">
        <v>151</v>
      </c>
      <c r="B22" s="4" t="s">
        <v>150</v>
      </c>
      <c r="C22" s="143">
        <v>2</v>
      </c>
      <c r="D22" s="143">
        <v>1</v>
      </c>
      <c r="E22" s="161">
        <v>50</v>
      </c>
      <c r="F22" s="161">
        <v>50</v>
      </c>
    </row>
    <row r="23" spans="1:6" ht="19.5" customHeight="1">
      <c r="A23" s="5" t="s">
        <v>152</v>
      </c>
      <c r="B23" s="4" t="s">
        <v>0</v>
      </c>
      <c r="C23" s="143">
        <v>136</v>
      </c>
      <c r="D23" s="143">
        <v>124</v>
      </c>
      <c r="E23" s="161">
        <v>91.18</v>
      </c>
      <c r="F23" s="161">
        <v>100</v>
      </c>
    </row>
    <row r="24" spans="1:6" ht="19.5" customHeight="1">
      <c r="A24" s="5" t="s">
        <v>153</v>
      </c>
      <c r="B24" s="4" t="s">
        <v>0</v>
      </c>
      <c r="C24" s="143">
        <v>243</v>
      </c>
      <c r="D24" s="143">
        <v>200</v>
      </c>
      <c r="E24" s="161">
        <v>82.3</v>
      </c>
      <c r="F24" s="161">
        <v>36.17</v>
      </c>
    </row>
    <row r="25" spans="1:6" ht="19.5" customHeight="1">
      <c r="A25" s="5" t="s">
        <v>154</v>
      </c>
      <c r="B25" s="4" t="s">
        <v>0</v>
      </c>
      <c r="C25" s="143">
        <v>8891</v>
      </c>
      <c r="D25" s="143">
        <v>5053</v>
      </c>
      <c r="E25" s="161">
        <v>56.83</v>
      </c>
      <c r="F25" s="161">
        <v>100.92</v>
      </c>
    </row>
    <row r="26" spans="1:6" ht="19.5" customHeight="1">
      <c r="A26" s="5" t="s">
        <v>155</v>
      </c>
      <c r="B26" s="4" t="s">
        <v>156</v>
      </c>
      <c r="C26" s="143">
        <v>413</v>
      </c>
      <c r="D26" s="143">
        <v>409</v>
      </c>
      <c r="E26" s="161">
        <v>99.03</v>
      </c>
      <c r="F26" s="161">
        <v>100.74</v>
      </c>
    </row>
    <row r="27" spans="1:6" ht="19.5" customHeight="1">
      <c r="A27" s="5" t="s">
        <v>16</v>
      </c>
      <c r="B27" s="4" t="s">
        <v>23</v>
      </c>
      <c r="C27" s="143">
        <v>2577002</v>
      </c>
      <c r="D27" s="143">
        <v>2685963</v>
      </c>
      <c r="E27" s="161">
        <v>104.23</v>
      </c>
      <c r="F27" s="161">
        <v>129.65</v>
      </c>
    </row>
    <row r="28" spans="1:6" ht="19.5" customHeight="1">
      <c r="A28" s="5" t="s">
        <v>175</v>
      </c>
      <c r="B28" s="4" t="s">
        <v>23</v>
      </c>
      <c r="C28" s="143">
        <v>15482</v>
      </c>
      <c r="D28" s="143">
        <v>18829</v>
      </c>
      <c r="E28" s="161">
        <v>121.62</v>
      </c>
      <c r="F28" s="161">
        <v>143.35</v>
      </c>
    </row>
    <row r="29" spans="1:6" ht="19.5" customHeight="1">
      <c r="A29" s="5" t="s">
        <v>157</v>
      </c>
      <c r="B29" s="4" t="s">
        <v>0</v>
      </c>
      <c r="C29" s="143">
        <v>73</v>
      </c>
      <c r="D29" s="143">
        <v>73</v>
      </c>
      <c r="E29" s="161">
        <v>100</v>
      </c>
      <c r="F29" s="161">
        <v>58.4</v>
      </c>
    </row>
    <row r="30" spans="1:6" ht="19.5" customHeight="1">
      <c r="A30" s="5" t="s">
        <v>158</v>
      </c>
      <c r="B30" s="4" t="s">
        <v>0</v>
      </c>
      <c r="C30" s="352" t="s">
        <v>90</v>
      </c>
      <c r="D30" s="352" t="s">
        <v>90</v>
      </c>
      <c r="E30" s="352" t="s">
        <v>90</v>
      </c>
      <c r="F30" s="352" t="s">
        <v>90</v>
      </c>
    </row>
    <row r="31" spans="1:6" ht="19.5" customHeight="1">
      <c r="A31" s="5" t="s">
        <v>220</v>
      </c>
      <c r="B31" s="4" t="s">
        <v>0</v>
      </c>
      <c r="C31" s="143">
        <v>357</v>
      </c>
      <c r="D31" s="143">
        <v>418</v>
      </c>
      <c r="E31" s="161">
        <v>117.09</v>
      </c>
      <c r="F31" s="161">
        <v>71.82</v>
      </c>
    </row>
    <row r="32" spans="1:6" ht="19.5" customHeight="1">
      <c r="A32" s="5" t="s">
        <v>159</v>
      </c>
      <c r="B32" s="4" t="s">
        <v>0</v>
      </c>
      <c r="C32" s="143">
        <v>87</v>
      </c>
      <c r="D32" s="143">
        <v>112</v>
      </c>
      <c r="E32" s="161">
        <v>128.74</v>
      </c>
      <c r="F32" s="161">
        <v>90.23</v>
      </c>
    </row>
    <row r="33" spans="1:6" ht="19.5" customHeight="1">
      <c r="A33" s="5" t="s">
        <v>160</v>
      </c>
      <c r="B33" s="4" t="s">
        <v>161</v>
      </c>
      <c r="C33" s="143">
        <v>12445</v>
      </c>
      <c r="D33" s="143">
        <v>12705</v>
      </c>
      <c r="E33" s="161">
        <v>102.09</v>
      </c>
      <c r="F33" s="161">
        <v>85.8</v>
      </c>
    </row>
    <row r="34" spans="1:6" ht="19.5" customHeight="1">
      <c r="A34" s="5" t="s">
        <v>162</v>
      </c>
      <c r="B34" s="4" t="s">
        <v>161</v>
      </c>
      <c r="C34" s="143">
        <v>1671</v>
      </c>
      <c r="D34" s="143">
        <v>1588</v>
      </c>
      <c r="E34" s="161">
        <v>95.03</v>
      </c>
      <c r="F34" s="161">
        <v>85.88</v>
      </c>
    </row>
    <row r="35" spans="1:6" ht="19.5" customHeight="1">
      <c r="A35" s="127"/>
      <c r="B35" s="126"/>
      <c r="C35" s="126"/>
      <c r="D35" s="126"/>
      <c r="E35" s="126"/>
      <c r="F35" s="126"/>
    </row>
    <row r="36" spans="1:6" ht="19.5" customHeight="1">
      <c r="A36" s="127"/>
      <c r="B36" s="126"/>
      <c r="C36" s="126"/>
      <c r="D36" s="126"/>
      <c r="E36" s="126"/>
      <c r="F36" s="126"/>
    </row>
    <row r="37" spans="1:6" ht="19.5" customHeight="1">
      <c r="A37" s="127"/>
      <c r="B37" s="126"/>
      <c r="C37" s="126"/>
      <c r="D37" s="126"/>
      <c r="E37" s="126"/>
      <c r="F37" s="126"/>
    </row>
    <row r="38" spans="1:6" ht="19.5" customHeight="1">
      <c r="A38" s="127"/>
      <c r="B38" s="126"/>
      <c r="C38" s="126"/>
      <c r="D38" s="126"/>
      <c r="E38" s="126"/>
      <c r="F38" s="126"/>
    </row>
    <row r="39" spans="1:6" ht="19.5" customHeight="1">
      <c r="A39" s="127"/>
      <c r="B39" s="126"/>
      <c r="C39" s="126"/>
      <c r="D39" s="126"/>
      <c r="E39" s="126"/>
      <c r="F39" s="126"/>
    </row>
    <row r="40" spans="1:6" ht="19.5" customHeight="1">
      <c r="A40" s="127"/>
      <c r="B40" s="126"/>
      <c r="C40" s="126"/>
      <c r="D40" s="126"/>
      <c r="E40" s="126"/>
      <c r="F40" s="126"/>
    </row>
    <row r="41" spans="1:6" ht="19.5" customHeight="1">
      <c r="A41" s="127"/>
      <c r="B41" s="126"/>
      <c r="C41" s="126"/>
      <c r="D41" s="126"/>
      <c r="E41" s="126"/>
      <c r="F41" s="126"/>
    </row>
    <row r="42" spans="1:6" ht="44.25" customHeight="1">
      <c r="A42" s="361" t="s">
        <v>340</v>
      </c>
      <c r="B42" s="361"/>
      <c r="C42" s="361"/>
      <c r="D42" s="361"/>
      <c r="E42" s="361"/>
      <c r="F42" s="361"/>
    </row>
    <row r="43" spans="1:6" ht="19.5" customHeight="1" thickBot="1">
      <c r="A43" s="117"/>
      <c r="B43" s="117"/>
      <c r="C43" s="186"/>
      <c r="D43" s="186"/>
      <c r="E43" s="186"/>
      <c r="F43" s="186"/>
    </row>
    <row r="44" spans="1:6" ht="22.5" customHeight="1">
      <c r="A44" s="363"/>
      <c r="B44" s="365" t="s">
        <v>56</v>
      </c>
      <c r="C44" s="131" t="s">
        <v>3</v>
      </c>
      <c r="D44" s="131" t="s">
        <v>181</v>
      </c>
      <c r="E44" s="368" t="s">
        <v>299</v>
      </c>
      <c r="F44" s="368"/>
    </row>
    <row r="45" spans="1:6" ht="22.5" customHeight="1">
      <c r="A45" s="364"/>
      <c r="B45" s="366"/>
      <c r="C45" s="131" t="s">
        <v>278</v>
      </c>
      <c r="D45" s="131" t="s">
        <v>289</v>
      </c>
      <c r="E45" s="369" t="s">
        <v>183</v>
      </c>
      <c r="F45" s="369"/>
    </row>
    <row r="46" spans="1:6" ht="22.5" customHeight="1">
      <c r="A46" s="364"/>
      <c r="B46" s="366"/>
      <c r="C46" s="131" t="s">
        <v>182</v>
      </c>
      <c r="D46" s="131" t="s">
        <v>182</v>
      </c>
      <c r="E46" s="134" t="s">
        <v>277</v>
      </c>
      <c r="F46" s="134" t="s">
        <v>177</v>
      </c>
    </row>
    <row r="47" spans="1:6" ht="22.5" customHeight="1">
      <c r="A47" s="364"/>
      <c r="B47" s="367"/>
      <c r="C47" s="130">
        <v>2021</v>
      </c>
      <c r="D47" s="130">
        <v>2022</v>
      </c>
      <c r="E47" s="130" t="s">
        <v>276</v>
      </c>
      <c r="F47" s="130" t="s">
        <v>276</v>
      </c>
    </row>
    <row r="48" spans="1:6" ht="19.5" customHeight="1">
      <c r="A48" s="5" t="s">
        <v>163</v>
      </c>
      <c r="B48" s="4" t="s">
        <v>164</v>
      </c>
      <c r="C48" s="143">
        <v>12873</v>
      </c>
      <c r="D48" s="143">
        <v>14821</v>
      </c>
      <c r="E48" s="161">
        <v>115.13</v>
      </c>
      <c r="F48" s="161">
        <v>97.78</v>
      </c>
    </row>
    <row r="49" spans="1:6" ht="19.5" customHeight="1">
      <c r="A49" s="5" t="s">
        <v>17</v>
      </c>
      <c r="B49" s="4" t="s">
        <v>36</v>
      </c>
      <c r="C49" s="143">
        <v>335596</v>
      </c>
      <c r="D49" s="143">
        <v>314516</v>
      </c>
      <c r="E49" s="161">
        <v>93.72</v>
      </c>
      <c r="F49" s="161">
        <v>99.05</v>
      </c>
    </row>
    <row r="50" spans="1:6" ht="19.5" customHeight="1">
      <c r="A50" s="5" t="s">
        <v>165</v>
      </c>
      <c r="B50" s="4" t="s">
        <v>0</v>
      </c>
      <c r="C50" s="143">
        <v>102</v>
      </c>
      <c r="D50" s="143">
        <v>100</v>
      </c>
      <c r="E50" s="161">
        <v>98.04</v>
      </c>
      <c r="F50" s="161">
        <v>31.65</v>
      </c>
    </row>
    <row r="51" spans="1:6" ht="19.5" customHeight="1">
      <c r="A51" s="5" t="s">
        <v>166</v>
      </c>
      <c r="B51" s="4" t="s">
        <v>0</v>
      </c>
      <c r="C51" s="143">
        <v>114</v>
      </c>
      <c r="D51" s="143">
        <v>120</v>
      </c>
      <c r="E51" s="161">
        <v>105.26</v>
      </c>
      <c r="F51" s="161">
        <v>141.18</v>
      </c>
    </row>
    <row r="52" spans="1:6" ht="19.5" customHeight="1">
      <c r="A52" s="5" t="s">
        <v>18</v>
      </c>
      <c r="B52" s="4" t="s">
        <v>0</v>
      </c>
      <c r="C52" s="143">
        <v>1791</v>
      </c>
      <c r="D52" s="143">
        <v>2121</v>
      </c>
      <c r="E52" s="161">
        <v>118.43</v>
      </c>
      <c r="F52" s="161">
        <v>163.53</v>
      </c>
    </row>
    <row r="53" spans="1:6" ht="19.5" customHeight="1">
      <c r="A53" s="5" t="s">
        <v>19</v>
      </c>
      <c r="B53" s="4" t="s">
        <v>0</v>
      </c>
      <c r="C53" s="143">
        <v>6851</v>
      </c>
      <c r="D53" s="143">
        <v>5184</v>
      </c>
      <c r="E53" s="161">
        <v>75.67</v>
      </c>
      <c r="F53" s="161">
        <v>161.14</v>
      </c>
    </row>
    <row r="54" spans="1:6" ht="19.5" customHeight="1">
      <c r="A54" s="5" t="s">
        <v>5</v>
      </c>
      <c r="B54" s="4" t="s">
        <v>0</v>
      </c>
      <c r="C54" s="143">
        <v>48295</v>
      </c>
      <c r="D54" s="143">
        <v>30400</v>
      </c>
      <c r="E54" s="161">
        <v>62.95</v>
      </c>
      <c r="F54" s="161">
        <v>108.32</v>
      </c>
    </row>
    <row r="55" spans="1:6" ht="19.5" customHeight="1">
      <c r="A55" s="5" t="s">
        <v>167</v>
      </c>
      <c r="B55" s="4" t="s">
        <v>168</v>
      </c>
      <c r="C55" s="352" t="s">
        <v>90</v>
      </c>
      <c r="D55" s="352" t="s">
        <v>90</v>
      </c>
      <c r="E55" s="352" t="s">
        <v>90</v>
      </c>
      <c r="F55" s="352" t="s">
        <v>90</v>
      </c>
    </row>
    <row r="56" spans="1:6" ht="19.5" customHeight="1">
      <c r="A56" s="5" t="s">
        <v>169</v>
      </c>
      <c r="B56" s="4" t="s">
        <v>168</v>
      </c>
      <c r="C56" s="143">
        <v>50</v>
      </c>
      <c r="D56" s="143">
        <v>35</v>
      </c>
      <c r="E56" s="161">
        <v>70</v>
      </c>
      <c r="F56" s="161">
        <v>83.33</v>
      </c>
    </row>
    <row r="57" spans="1:6" ht="19.5" customHeight="1">
      <c r="A57" s="5" t="s">
        <v>170</v>
      </c>
      <c r="B57" s="4" t="s">
        <v>168</v>
      </c>
      <c r="C57" s="143">
        <v>54</v>
      </c>
      <c r="D57" s="143">
        <v>71</v>
      </c>
      <c r="E57" s="161">
        <v>131.48</v>
      </c>
      <c r="F57" s="161">
        <v>161.36</v>
      </c>
    </row>
    <row r="58" spans="1:6" ht="19.5" customHeight="1">
      <c r="A58" s="5" t="s">
        <v>265</v>
      </c>
      <c r="B58" s="4" t="s">
        <v>168</v>
      </c>
      <c r="C58" s="352" t="s">
        <v>90</v>
      </c>
      <c r="D58" s="352" t="s">
        <v>90</v>
      </c>
      <c r="E58" s="352" t="s">
        <v>90</v>
      </c>
      <c r="F58" s="352" t="s">
        <v>90</v>
      </c>
    </row>
    <row r="59" spans="1:6" ht="19.5" customHeight="1">
      <c r="A59" s="5" t="s">
        <v>171</v>
      </c>
      <c r="B59" s="4" t="s">
        <v>168</v>
      </c>
      <c r="C59" s="143">
        <v>11</v>
      </c>
      <c r="D59" s="143">
        <v>13</v>
      </c>
      <c r="E59" s="161">
        <v>118.18</v>
      </c>
      <c r="F59" s="161">
        <v>37.14</v>
      </c>
    </row>
    <row r="60" spans="1:6" ht="19.5" customHeight="1">
      <c r="A60" s="5" t="s">
        <v>172</v>
      </c>
      <c r="B60" s="4" t="s">
        <v>24</v>
      </c>
      <c r="C60" s="143">
        <v>772996</v>
      </c>
      <c r="D60" s="143">
        <v>668135</v>
      </c>
      <c r="E60" s="161">
        <v>86.43</v>
      </c>
      <c r="F60" s="161">
        <v>112.58</v>
      </c>
    </row>
    <row r="61" spans="1:6" ht="19.5" customHeight="1">
      <c r="A61" s="5" t="s">
        <v>20</v>
      </c>
      <c r="B61" s="4" t="s">
        <v>24</v>
      </c>
      <c r="C61" s="143">
        <v>478726</v>
      </c>
      <c r="D61" s="143">
        <v>435147</v>
      </c>
      <c r="E61" s="161">
        <v>90.9</v>
      </c>
      <c r="F61" s="161">
        <v>121.24</v>
      </c>
    </row>
    <row r="62" spans="1:6" ht="19.5" customHeight="1">
      <c r="A62" s="5" t="s">
        <v>339</v>
      </c>
      <c r="B62" s="4" t="s">
        <v>341</v>
      </c>
      <c r="C62" s="143">
        <v>24</v>
      </c>
      <c r="D62" s="352" t="s">
        <v>90</v>
      </c>
      <c r="E62" s="352" t="s">
        <v>90</v>
      </c>
      <c r="F62" s="352" t="s">
        <v>90</v>
      </c>
    </row>
    <row r="63" spans="1:6" ht="19.5" customHeight="1">
      <c r="A63" s="5" t="s">
        <v>6</v>
      </c>
      <c r="B63" s="4" t="s">
        <v>8</v>
      </c>
      <c r="C63" s="143">
        <v>215</v>
      </c>
      <c r="D63" s="143">
        <v>196</v>
      </c>
      <c r="E63" s="161">
        <v>91.16</v>
      </c>
      <c r="F63" s="161">
        <v>146.27</v>
      </c>
    </row>
    <row r="64" spans="1:6" ht="19.5" customHeight="1">
      <c r="A64" s="5" t="s">
        <v>7</v>
      </c>
      <c r="B64" s="4" t="s">
        <v>8</v>
      </c>
      <c r="C64" s="143">
        <v>173</v>
      </c>
      <c r="D64" s="143">
        <v>180</v>
      </c>
      <c r="E64" s="161">
        <v>104.05</v>
      </c>
      <c r="F64" s="161">
        <v>104.05</v>
      </c>
    </row>
    <row r="65" spans="1:6" ht="19.5" customHeight="1">
      <c r="A65" s="5" t="s">
        <v>25</v>
      </c>
      <c r="B65" s="4" t="s">
        <v>264</v>
      </c>
      <c r="C65" s="143">
        <v>2541</v>
      </c>
      <c r="D65" s="143">
        <v>2641</v>
      </c>
      <c r="E65" s="161">
        <v>103.94</v>
      </c>
      <c r="F65" s="161">
        <v>103.41</v>
      </c>
    </row>
    <row r="66" spans="1:6" ht="19.5" customHeight="1">
      <c r="A66" s="127"/>
      <c r="B66" s="126"/>
      <c r="C66" s="126"/>
      <c r="D66" s="126"/>
      <c r="E66" s="126"/>
      <c r="F66" s="126"/>
    </row>
    <row r="67" spans="1:6" ht="19.5" customHeight="1">
      <c r="A67" s="127"/>
      <c r="B67" s="126"/>
      <c r="C67" s="126"/>
      <c r="D67" s="126"/>
      <c r="E67" s="126"/>
      <c r="F67" s="126"/>
    </row>
    <row r="68" spans="1:6" ht="19.5" customHeight="1">
      <c r="A68" s="127"/>
      <c r="B68" s="126"/>
      <c r="C68" s="126"/>
      <c r="D68" s="126"/>
      <c r="E68" s="126"/>
      <c r="F68" s="126"/>
    </row>
    <row r="69" spans="1:6" ht="19.5" customHeight="1">
      <c r="A69" s="127"/>
      <c r="B69" s="126"/>
      <c r="C69" s="126"/>
      <c r="D69" s="126"/>
      <c r="E69" s="126"/>
      <c r="F69" s="126"/>
    </row>
    <row r="70" spans="1:6" ht="19.5" customHeight="1">
      <c r="A70" s="127"/>
      <c r="B70" s="126"/>
      <c r="C70" s="126"/>
      <c r="D70" s="126"/>
      <c r="E70" s="126"/>
      <c r="F70" s="126"/>
    </row>
    <row r="71" spans="1:6" ht="19.5" customHeight="1">
      <c r="A71" s="127"/>
      <c r="B71" s="126"/>
      <c r="C71" s="126"/>
      <c r="D71" s="126"/>
      <c r="E71" s="126"/>
      <c r="F71" s="126"/>
    </row>
    <row r="72" spans="1:6" ht="19.5" customHeight="1">
      <c r="A72" s="127"/>
      <c r="B72" s="126"/>
      <c r="C72" s="126"/>
      <c r="D72" s="126"/>
      <c r="E72" s="126"/>
      <c r="F72" s="126"/>
    </row>
    <row r="73" spans="1:6" ht="19.5" customHeight="1">
      <c r="A73" s="127"/>
      <c r="B73" s="126"/>
      <c r="C73" s="126"/>
      <c r="D73" s="126"/>
      <c r="E73" s="126"/>
      <c r="F73" s="126"/>
    </row>
    <row r="74" spans="1:6" ht="19.5" customHeight="1">
      <c r="A74" s="127"/>
      <c r="B74" s="126"/>
      <c r="C74" s="126"/>
      <c r="D74" s="126"/>
      <c r="E74" s="126"/>
      <c r="F74" s="126"/>
    </row>
    <row r="75" spans="1:6" ht="19.5" customHeight="1">
      <c r="A75" s="127"/>
      <c r="B75" s="126"/>
      <c r="C75" s="126"/>
      <c r="D75" s="126"/>
      <c r="E75" s="126"/>
      <c r="F75" s="126"/>
    </row>
    <row r="76" spans="1:6" ht="19.5" customHeight="1">
      <c r="A76" s="127"/>
      <c r="B76" s="126"/>
      <c r="C76" s="126"/>
      <c r="D76" s="126"/>
      <c r="E76" s="126"/>
      <c r="F76" s="126"/>
    </row>
    <row r="77" spans="1:6" ht="19.5" customHeight="1">
      <c r="A77" s="127"/>
      <c r="B77" s="126"/>
      <c r="C77" s="126"/>
      <c r="D77" s="126"/>
      <c r="E77" s="126"/>
      <c r="F77" s="126"/>
    </row>
    <row r="78" spans="1:6" ht="19.5" customHeight="1">
      <c r="A78" s="127"/>
      <c r="B78" s="126"/>
      <c r="C78" s="126"/>
      <c r="D78" s="126"/>
      <c r="E78" s="126"/>
      <c r="F78" s="126"/>
    </row>
    <row r="79" spans="1:6" ht="19.5" customHeight="1">
      <c r="A79" s="127"/>
      <c r="B79" s="126"/>
      <c r="C79" s="126"/>
      <c r="D79" s="126"/>
      <c r="E79" s="126"/>
      <c r="F79" s="126"/>
    </row>
    <row r="80" spans="1:6" ht="19.5" customHeight="1">
      <c r="A80" s="127"/>
      <c r="B80" s="126"/>
      <c r="C80" s="126"/>
      <c r="D80" s="126"/>
      <c r="E80" s="126"/>
      <c r="F80" s="126"/>
    </row>
    <row r="81" spans="1:6" ht="19.5" customHeight="1">
      <c r="A81" s="127"/>
      <c r="B81" s="126"/>
      <c r="C81" s="126"/>
      <c r="D81" s="126"/>
      <c r="E81" s="126"/>
      <c r="F81" s="126"/>
    </row>
    <row r="82" spans="1:6" ht="19.5" customHeight="1">
      <c r="A82" s="127"/>
      <c r="B82" s="126"/>
      <c r="C82" s="126"/>
      <c r="D82" s="126"/>
      <c r="E82" s="126"/>
      <c r="F82" s="126"/>
    </row>
    <row r="83" spans="1:6" ht="19.5" customHeight="1">
      <c r="A83" s="127"/>
      <c r="B83" s="126"/>
      <c r="C83" s="126"/>
      <c r="D83" s="126"/>
      <c r="E83" s="126"/>
      <c r="F83" s="126"/>
    </row>
    <row r="84" spans="1:6" ht="19.5" customHeight="1">
      <c r="A84" s="127"/>
      <c r="B84" s="126"/>
      <c r="C84" s="126"/>
      <c r="D84" s="126"/>
      <c r="E84" s="126"/>
      <c r="F84" s="126"/>
    </row>
    <row r="85" spans="1:6" ht="19.5" customHeight="1">
      <c r="A85" s="127"/>
      <c r="B85" s="126"/>
      <c r="C85" s="126"/>
      <c r="D85" s="126"/>
      <c r="E85" s="126"/>
      <c r="F85" s="126"/>
    </row>
    <row r="86" spans="1:6" ht="19.5" customHeight="1">
      <c r="A86" s="127"/>
      <c r="B86" s="126"/>
      <c r="C86" s="126"/>
      <c r="D86" s="126"/>
      <c r="E86" s="126"/>
      <c r="F86" s="126"/>
    </row>
    <row r="87" spans="1:6" ht="19.5" customHeight="1">
      <c r="A87" s="127"/>
      <c r="B87" s="126"/>
      <c r="C87" s="126"/>
      <c r="D87" s="126"/>
      <c r="E87" s="126"/>
      <c r="F87" s="126"/>
    </row>
    <row r="88" spans="1:6" ht="19.5" customHeight="1">
      <c r="A88" s="127"/>
      <c r="B88" s="126"/>
      <c r="C88" s="126"/>
      <c r="D88" s="126"/>
      <c r="E88" s="126"/>
      <c r="F88" s="126"/>
    </row>
    <row r="89" spans="1:6" ht="19.5" customHeight="1">
      <c r="A89" s="127"/>
      <c r="B89" s="126"/>
      <c r="C89" s="126"/>
      <c r="D89" s="126"/>
      <c r="E89" s="126"/>
      <c r="F89" s="126"/>
    </row>
    <row r="90" spans="1:6" ht="19.5" customHeight="1">
      <c r="A90" s="127"/>
      <c r="B90" s="126"/>
      <c r="C90" s="126"/>
      <c r="D90" s="126"/>
      <c r="E90" s="126"/>
      <c r="F90" s="126"/>
    </row>
    <row r="91" spans="1:6" ht="19.5" customHeight="1">
      <c r="A91" s="127"/>
      <c r="B91" s="126"/>
      <c r="C91" s="126"/>
      <c r="D91" s="126"/>
      <c r="E91" s="126"/>
      <c r="F91" s="126"/>
    </row>
    <row r="92" spans="1:6" ht="19.5" customHeight="1">
      <c r="A92" s="127"/>
      <c r="B92" s="126"/>
      <c r="C92" s="126"/>
      <c r="D92" s="126"/>
      <c r="E92" s="126"/>
      <c r="F92" s="126"/>
    </row>
    <row r="93" spans="1:6" ht="19.5" customHeight="1">
      <c r="A93" s="127"/>
      <c r="B93" s="126"/>
      <c r="C93" s="126"/>
      <c r="D93" s="126"/>
      <c r="E93" s="126"/>
      <c r="F93" s="126"/>
    </row>
    <row r="94" spans="1:6" ht="19.5" customHeight="1">
      <c r="A94" s="127"/>
      <c r="B94" s="126"/>
      <c r="C94" s="126"/>
      <c r="D94" s="126"/>
      <c r="E94" s="126"/>
      <c r="F94" s="126"/>
    </row>
    <row r="95" spans="1:6" ht="15.75">
      <c r="A95" s="127"/>
      <c r="B95" s="126"/>
      <c r="C95" s="126"/>
      <c r="D95" s="126"/>
      <c r="E95" s="126"/>
      <c r="F95" s="126"/>
    </row>
    <row r="96" spans="1:6" ht="15.75">
      <c r="A96" s="127"/>
      <c r="B96" s="126"/>
      <c r="C96" s="126"/>
      <c r="D96" s="126"/>
      <c r="E96" s="126"/>
      <c r="F96" s="126"/>
    </row>
    <row r="97" spans="1:6" ht="15.75">
      <c r="A97" s="127"/>
      <c r="B97" s="126"/>
      <c r="C97" s="126"/>
      <c r="D97" s="126"/>
      <c r="E97" s="126"/>
      <c r="F97" s="126"/>
    </row>
    <row r="98" spans="1:6" ht="15.75">
      <c r="A98" s="127"/>
      <c r="B98" s="126"/>
      <c r="C98" s="126"/>
      <c r="D98" s="126"/>
      <c r="E98" s="126"/>
      <c r="F98" s="126"/>
    </row>
    <row r="99" spans="1:6" ht="15.75">
      <c r="A99" s="127"/>
      <c r="B99" s="126"/>
      <c r="C99" s="126"/>
      <c r="D99" s="126"/>
      <c r="E99" s="126"/>
      <c r="F99" s="126"/>
    </row>
    <row r="100" spans="1:6" ht="15.75">
      <c r="A100" s="127"/>
      <c r="B100" s="126"/>
      <c r="C100" s="126"/>
      <c r="D100" s="126"/>
      <c r="E100" s="126"/>
      <c r="F100" s="126"/>
    </row>
    <row r="101" spans="1:6" ht="15.75">
      <c r="A101" s="127"/>
      <c r="B101" s="126"/>
      <c r="C101" s="126"/>
      <c r="D101" s="126"/>
      <c r="E101" s="126"/>
      <c r="F101" s="126"/>
    </row>
    <row r="102" spans="1:6" ht="15.75">
      <c r="A102" s="127"/>
      <c r="B102" s="126"/>
      <c r="C102" s="126"/>
      <c r="D102" s="126"/>
      <c r="E102" s="126"/>
      <c r="F102" s="126"/>
    </row>
    <row r="103" spans="1:6" ht="15.75">
      <c r="A103" s="127"/>
      <c r="B103" s="126"/>
      <c r="C103" s="126"/>
      <c r="D103" s="126"/>
      <c r="E103" s="126"/>
      <c r="F103" s="126"/>
    </row>
    <row r="104" spans="1:6" ht="15.75">
      <c r="A104" s="127"/>
      <c r="B104" s="126"/>
      <c r="C104" s="126"/>
      <c r="D104" s="126"/>
      <c r="E104" s="126"/>
      <c r="F104" s="126"/>
    </row>
    <row r="105" spans="1:6" ht="15.75">
      <c r="A105" s="127"/>
      <c r="B105" s="126"/>
      <c r="C105" s="126"/>
      <c r="D105" s="126"/>
      <c r="E105" s="126"/>
      <c r="F105" s="126"/>
    </row>
    <row r="106" spans="1:6" ht="15.75">
      <c r="A106" s="127"/>
      <c r="B106" s="126"/>
      <c r="C106" s="126"/>
      <c r="D106" s="126"/>
      <c r="E106" s="126"/>
      <c r="F106" s="126"/>
    </row>
    <row r="107" spans="1:6" ht="15.75">
      <c r="A107" s="127"/>
      <c r="B107" s="126"/>
      <c r="C107" s="126"/>
      <c r="D107" s="126"/>
      <c r="E107" s="126"/>
      <c r="F107" s="126"/>
    </row>
    <row r="108" spans="1:6" ht="15.75">
      <c r="A108" s="127"/>
      <c r="B108" s="126"/>
      <c r="C108" s="126"/>
      <c r="D108" s="126"/>
      <c r="E108" s="126"/>
      <c r="F108" s="126"/>
    </row>
    <row r="109" spans="1:6" ht="15.75">
      <c r="A109" s="127"/>
      <c r="B109" s="126"/>
      <c r="C109" s="126"/>
      <c r="D109" s="126"/>
      <c r="E109" s="126"/>
      <c r="F109" s="126"/>
    </row>
    <row r="110" spans="1:6" ht="15.75">
      <c r="A110" s="127"/>
      <c r="B110" s="126"/>
      <c r="C110" s="126"/>
      <c r="D110" s="126"/>
      <c r="E110" s="126"/>
      <c r="F110" s="126"/>
    </row>
    <row r="111" spans="1:6" ht="15.75">
      <c r="A111" s="127"/>
      <c r="B111" s="126"/>
      <c r="C111" s="126"/>
      <c r="D111" s="126"/>
      <c r="E111" s="126"/>
      <c r="F111" s="126"/>
    </row>
    <row r="112" spans="1:6" ht="15.75">
      <c r="A112" s="127"/>
      <c r="B112" s="126"/>
      <c r="C112" s="126"/>
      <c r="D112" s="126"/>
      <c r="E112" s="126"/>
      <c r="F112" s="126"/>
    </row>
    <row r="113" spans="1:6" ht="15.75">
      <c r="A113" s="127"/>
      <c r="B113" s="126"/>
      <c r="C113" s="126"/>
      <c r="D113" s="126"/>
      <c r="E113" s="126"/>
      <c r="F113" s="126"/>
    </row>
    <row r="114" spans="1:6" ht="15.75">
      <c r="A114" s="127"/>
      <c r="B114" s="126"/>
      <c r="C114" s="126"/>
      <c r="D114" s="126"/>
      <c r="E114" s="126"/>
      <c r="F114" s="126"/>
    </row>
    <row r="115" spans="1:6" ht="15.75">
      <c r="A115" s="127"/>
      <c r="B115" s="126"/>
      <c r="C115" s="126"/>
      <c r="D115" s="126"/>
      <c r="E115" s="126"/>
      <c r="F115" s="126"/>
    </row>
    <row r="116" spans="1:6" ht="15.75">
      <c r="A116" s="127"/>
      <c r="B116" s="126"/>
      <c r="C116" s="126"/>
      <c r="D116" s="126"/>
      <c r="E116" s="126"/>
      <c r="F116" s="126"/>
    </row>
    <row r="117" spans="1:6" ht="15.75">
      <c r="A117" s="127"/>
      <c r="B117" s="126"/>
      <c r="C117" s="126"/>
      <c r="D117" s="126"/>
      <c r="E117" s="126"/>
      <c r="F117" s="126"/>
    </row>
    <row r="118" spans="1:6" ht="15.75">
      <c r="A118" s="127"/>
      <c r="B118" s="126"/>
      <c r="C118" s="126"/>
      <c r="D118" s="126"/>
      <c r="E118" s="126"/>
      <c r="F118" s="126"/>
    </row>
    <row r="119" spans="1:6" ht="15.75">
      <c r="A119" s="127"/>
      <c r="B119" s="126"/>
      <c r="C119" s="126"/>
      <c r="D119" s="126"/>
      <c r="E119" s="126"/>
      <c r="F119" s="126"/>
    </row>
    <row r="120" spans="1:6" ht="15.75">
      <c r="A120" s="127"/>
      <c r="B120" s="126"/>
      <c r="C120" s="126"/>
      <c r="D120" s="126"/>
      <c r="E120" s="126"/>
      <c r="F120" s="126"/>
    </row>
    <row r="121" spans="1:6" ht="15.75">
      <c r="A121" s="127"/>
      <c r="B121" s="126"/>
      <c r="C121" s="126"/>
      <c r="D121" s="126"/>
      <c r="E121" s="126"/>
      <c r="F121" s="126"/>
    </row>
    <row r="122" spans="1:6" ht="15.75">
      <c r="A122" s="127"/>
      <c r="B122" s="126"/>
      <c r="C122" s="126"/>
      <c r="D122" s="126"/>
      <c r="E122" s="126"/>
      <c r="F122" s="126"/>
    </row>
    <row r="123" spans="1:6" ht="15.75">
      <c r="A123" s="127"/>
      <c r="B123" s="126"/>
      <c r="C123" s="126"/>
      <c r="D123" s="126"/>
      <c r="E123" s="126"/>
      <c r="F123" s="126"/>
    </row>
    <row r="124" spans="1:6" ht="15.75">
      <c r="A124" s="127"/>
      <c r="B124" s="126"/>
      <c r="C124" s="126"/>
      <c r="D124" s="126"/>
      <c r="E124" s="126"/>
      <c r="F124" s="126"/>
    </row>
    <row r="125" spans="1:6" ht="15.75">
      <c r="A125" s="127"/>
      <c r="B125" s="126"/>
      <c r="C125" s="126"/>
      <c r="D125" s="126"/>
      <c r="E125" s="126"/>
      <c r="F125" s="126"/>
    </row>
    <row r="126" spans="1:6" ht="15.75">
      <c r="A126" s="127"/>
      <c r="B126" s="126"/>
      <c r="C126" s="126"/>
      <c r="D126" s="126"/>
      <c r="E126" s="126"/>
      <c r="F126" s="126"/>
    </row>
    <row r="127" spans="1:6" ht="15.75">
      <c r="A127" s="127"/>
      <c r="B127" s="126"/>
      <c r="C127" s="126"/>
      <c r="D127" s="126"/>
      <c r="E127" s="126"/>
      <c r="F127" s="126"/>
    </row>
    <row r="128" spans="1:6" ht="15.75">
      <c r="A128" s="127"/>
      <c r="B128" s="126"/>
      <c r="C128" s="126"/>
      <c r="D128" s="126"/>
      <c r="E128" s="126"/>
      <c r="F128" s="126"/>
    </row>
    <row r="129" spans="1:6" ht="15.75">
      <c r="A129" s="127"/>
      <c r="B129" s="126"/>
      <c r="C129" s="126"/>
      <c r="D129" s="126"/>
      <c r="E129" s="126"/>
      <c r="F129" s="126"/>
    </row>
    <row r="130" spans="1:6" ht="15.75">
      <c r="A130" s="127"/>
      <c r="B130" s="126"/>
      <c r="C130" s="126"/>
      <c r="D130" s="126"/>
      <c r="E130" s="126"/>
      <c r="F130" s="126"/>
    </row>
    <row r="131" spans="1:6" ht="15.75">
      <c r="A131" s="127"/>
      <c r="B131" s="126"/>
      <c r="C131" s="126"/>
      <c r="D131" s="126"/>
      <c r="E131" s="126"/>
      <c r="F131" s="126"/>
    </row>
    <row r="132" spans="1:6" ht="15.75">
      <c r="A132" s="127"/>
      <c r="B132" s="126"/>
      <c r="C132" s="126"/>
      <c r="D132" s="126"/>
      <c r="E132" s="126"/>
      <c r="F132" s="126"/>
    </row>
    <row r="133" spans="1:6" ht="15.75">
      <c r="A133" s="127"/>
      <c r="B133" s="126"/>
      <c r="C133" s="126"/>
      <c r="D133" s="126"/>
      <c r="E133" s="126"/>
      <c r="F133" s="126"/>
    </row>
    <row r="134" spans="1:6" ht="15.75">
      <c r="A134" s="127"/>
      <c r="B134" s="126"/>
      <c r="C134" s="126"/>
      <c r="D134" s="126"/>
      <c r="E134" s="126"/>
      <c r="F134" s="126"/>
    </row>
    <row r="135" spans="1:6" ht="15.75">
      <c r="A135" s="127"/>
      <c r="B135" s="126"/>
      <c r="C135" s="126"/>
      <c r="D135" s="126"/>
      <c r="E135" s="126"/>
      <c r="F135" s="126"/>
    </row>
    <row r="136" spans="1:6" ht="15.75">
      <c r="A136" s="127"/>
      <c r="B136" s="126"/>
      <c r="C136" s="126"/>
      <c r="D136" s="126"/>
      <c r="E136" s="126"/>
      <c r="F136" s="126"/>
    </row>
    <row r="137" spans="1:6" ht="15.75">
      <c r="A137" s="127"/>
      <c r="B137" s="126"/>
      <c r="C137" s="126"/>
      <c r="D137" s="126"/>
      <c r="E137" s="126"/>
      <c r="F137" s="126"/>
    </row>
    <row r="138" spans="1:6" ht="15.75">
      <c r="A138" s="127"/>
      <c r="B138" s="126"/>
      <c r="C138" s="126"/>
      <c r="D138" s="126"/>
      <c r="E138" s="126"/>
      <c r="F138" s="126"/>
    </row>
    <row r="139" spans="1:6" ht="15.75">
      <c r="A139" s="127"/>
      <c r="B139" s="126"/>
      <c r="C139" s="126"/>
      <c r="D139" s="126"/>
      <c r="E139" s="126"/>
      <c r="F139" s="126"/>
    </row>
    <row r="140" spans="1:6" ht="15.75">
      <c r="A140" s="127"/>
      <c r="B140" s="126"/>
      <c r="C140" s="126"/>
      <c r="D140" s="126"/>
      <c r="E140" s="126"/>
      <c r="F140" s="126"/>
    </row>
    <row r="141" spans="1:6" ht="15.75">
      <c r="A141" s="127"/>
      <c r="B141" s="126"/>
      <c r="C141" s="126"/>
      <c r="D141" s="126"/>
      <c r="E141" s="126"/>
      <c r="F141" s="126"/>
    </row>
    <row r="142" spans="1:6" ht="15.75">
      <c r="A142" s="127"/>
      <c r="B142" s="126"/>
      <c r="C142" s="126"/>
      <c r="D142" s="126"/>
      <c r="E142" s="126"/>
      <c r="F142" s="126"/>
    </row>
    <row r="143" spans="1:6" ht="15.75">
      <c r="A143" s="127"/>
      <c r="B143" s="126"/>
      <c r="C143" s="126"/>
      <c r="D143" s="126"/>
      <c r="E143" s="126"/>
      <c r="F143" s="126"/>
    </row>
    <row r="144" spans="1:6" ht="15.75">
      <c r="A144" s="127"/>
      <c r="B144" s="126"/>
      <c r="C144" s="126"/>
      <c r="D144" s="126"/>
      <c r="E144" s="126"/>
      <c r="F144" s="126"/>
    </row>
    <row r="145" spans="1:6" ht="15.75">
      <c r="A145" s="127"/>
      <c r="B145" s="126"/>
      <c r="C145" s="126"/>
      <c r="D145" s="126"/>
      <c r="E145" s="126"/>
      <c r="F145" s="126"/>
    </row>
    <row r="146" spans="1:6" ht="15.75">
      <c r="A146" s="127"/>
      <c r="B146" s="126"/>
      <c r="C146" s="126"/>
      <c r="D146" s="126"/>
      <c r="E146" s="126"/>
      <c r="F146" s="126"/>
    </row>
    <row r="147" spans="1:6" ht="15.75">
      <c r="A147" s="127"/>
      <c r="B147" s="126"/>
      <c r="C147" s="126"/>
      <c r="D147" s="126"/>
      <c r="E147" s="126"/>
      <c r="F147" s="126"/>
    </row>
    <row r="148" spans="1:6" ht="15.75">
      <c r="A148" s="127"/>
      <c r="B148" s="126"/>
      <c r="C148" s="126"/>
      <c r="D148" s="126"/>
      <c r="E148" s="126"/>
      <c r="F148" s="126"/>
    </row>
    <row r="149" spans="1:6" ht="15.75">
      <c r="A149" s="127"/>
      <c r="B149" s="126"/>
      <c r="C149" s="126"/>
      <c r="D149" s="126"/>
      <c r="E149" s="126"/>
      <c r="F149" s="126"/>
    </row>
    <row r="150" spans="1:6" ht="15.75">
      <c r="A150" s="127"/>
      <c r="B150" s="126"/>
      <c r="C150" s="126"/>
      <c r="D150" s="126"/>
      <c r="E150" s="126"/>
      <c r="F150" s="126"/>
    </row>
    <row r="151" spans="1:6" ht="15.75">
      <c r="A151" s="127"/>
      <c r="B151" s="126"/>
      <c r="C151" s="126"/>
      <c r="D151" s="126"/>
      <c r="E151" s="126"/>
      <c r="F151" s="126"/>
    </row>
    <row r="152" spans="1:6" ht="15.75">
      <c r="A152" s="127"/>
      <c r="B152" s="126"/>
      <c r="C152" s="126"/>
      <c r="D152" s="126"/>
      <c r="E152" s="126"/>
      <c r="F152" s="126"/>
    </row>
    <row r="153" spans="1:6" ht="15.75">
      <c r="A153" s="127"/>
      <c r="B153" s="126"/>
      <c r="C153" s="126"/>
      <c r="D153" s="126"/>
      <c r="E153" s="126"/>
      <c r="F153" s="126"/>
    </row>
    <row r="154" spans="1:6" ht="15.75">
      <c r="A154" s="127"/>
      <c r="B154" s="126"/>
      <c r="C154" s="126"/>
      <c r="D154" s="126"/>
      <c r="E154" s="126"/>
      <c r="F154" s="126"/>
    </row>
    <row r="155" spans="1:6" ht="15.75">
      <c r="A155" s="127"/>
      <c r="B155" s="126"/>
      <c r="C155" s="126"/>
      <c r="D155" s="126"/>
      <c r="E155" s="126"/>
      <c r="F155" s="126"/>
    </row>
    <row r="156" spans="1:6" ht="15.75">
      <c r="A156" s="127"/>
      <c r="B156" s="126"/>
      <c r="C156" s="126"/>
      <c r="D156" s="126"/>
      <c r="E156" s="126"/>
      <c r="F156" s="126"/>
    </row>
    <row r="157" spans="1:6" ht="15.75">
      <c r="A157" s="127"/>
      <c r="B157" s="126"/>
      <c r="C157" s="126"/>
      <c r="D157" s="126"/>
      <c r="E157" s="126"/>
      <c r="F157" s="126"/>
    </row>
    <row r="158" spans="1:6" ht="15.75">
      <c r="A158" s="127"/>
      <c r="B158" s="126"/>
      <c r="C158" s="126"/>
      <c r="D158" s="126"/>
      <c r="E158" s="126"/>
      <c r="F158" s="126"/>
    </row>
  </sheetData>
  <sheetProtection/>
  <mergeCells count="10">
    <mergeCell ref="A44:A47"/>
    <mergeCell ref="B44:B47"/>
    <mergeCell ref="E44:F44"/>
    <mergeCell ref="E45:F45"/>
    <mergeCell ref="A1:F1"/>
    <mergeCell ref="A3:A6"/>
    <mergeCell ref="B3:B6"/>
    <mergeCell ref="E3:F3"/>
    <mergeCell ref="E4:F4"/>
    <mergeCell ref="A42:F42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E1" sqref="E1:H16384"/>
    </sheetView>
  </sheetViews>
  <sheetFormatPr defaultColWidth="9.140625" defaultRowHeight="12.75"/>
  <cols>
    <col min="1" max="1" width="58.140625" style="135" customWidth="1"/>
    <col min="2" max="3" width="12.7109375" style="135" customWidth="1"/>
    <col min="4" max="16384" width="9.140625" style="135" customWidth="1"/>
  </cols>
  <sheetData>
    <row r="1" spans="1:3" ht="41.25" customHeight="1">
      <c r="A1" s="370" t="s">
        <v>303</v>
      </c>
      <c r="B1" s="370"/>
      <c r="C1" s="370"/>
    </row>
    <row r="2" spans="1:3" ht="14.25" customHeight="1" thickBot="1">
      <c r="A2" s="203"/>
      <c r="B2" s="203"/>
      <c r="C2" s="204" t="s">
        <v>37</v>
      </c>
    </row>
    <row r="3" spans="1:3" ht="87" customHeight="1">
      <c r="A3" s="205"/>
      <c r="B3" s="201" t="s">
        <v>304</v>
      </c>
      <c r="C3" s="201" t="s">
        <v>305</v>
      </c>
    </row>
    <row r="4" spans="1:3" ht="18" customHeight="1">
      <c r="A4" s="206" t="s">
        <v>77</v>
      </c>
      <c r="B4" s="207">
        <v>99.65</v>
      </c>
      <c r="C4" s="207">
        <v>100.54</v>
      </c>
    </row>
    <row r="5" spans="1:3" s="137" customFormat="1" ht="18" customHeight="1">
      <c r="A5" s="136" t="s">
        <v>203</v>
      </c>
      <c r="B5" s="156"/>
      <c r="C5" s="156"/>
    </row>
    <row r="6" spans="1:3" ht="18" customHeight="1">
      <c r="A6" s="208" t="s">
        <v>204</v>
      </c>
      <c r="B6" s="209">
        <v>98.83</v>
      </c>
      <c r="C6" s="209">
        <v>99.87</v>
      </c>
    </row>
    <row r="7" spans="1:3" ht="18" customHeight="1">
      <c r="A7" s="208" t="s">
        <v>184</v>
      </c>
      <c r="B7" s="209">
        <v>99.66</v>
      </c>
      <c r="C7" s="209">
        <v>100.88</v>
      </c>
    </row>
    <row r="8" spans="1:3" ht="30" customHeight="1">
      <c r="A8" s="139" t="s">
        <v>205</v>
      </c>
      <c r="B8" s="144">
        <v>100</v>
      </c>
      <c r="C8" s="144">
        <v>100.06</v>
      </c>
    </row>
    <row r="9" spans="1:3" ht="18" customHeight="1">
      <c r="A9" s="208" t="s">
        <v>206</v>
      </c>
      <c r="B9" s="209">
        <v>99.4</v>
      </c>
      <c r="C9" s="209">
        <v>98.41</v>
      </c>
    </row>
    <row r="10" spans="1:3" s="138" customFormat="1" ht="18" customHeight="1">
      <c r="A10" s="136" t="s">
        <v>207</v>
      </c>
      <c r="B10" s="156"/>
      <c r="C10" s="156"/>
    </row>
    <row r="11" spans="1:3" s="138" customFormat="1" ht="18" customHeight="1">
      <c r="A11" s="139" t="s">
        <v>208</v>
      </c>
      <c r="B11" s="144">
        <v>100</v>
      </c>
      <c r="C11" s="144">
        <v>89.84</v>
      </c>
    </row>
    <row r="12" spans="1:3" s="138" customFormat="1" ht="18" customHeight="1">
      <c r="A12" s="139" t="s">
        <v>209</v>
      </c>
      <c r="B12" s="144">
        <v>97.89</v>
      </c>
      <c r="C12" s="144">
        <v>110</v>
      </c>
    </row>
    <row r="13" spans="1:3" s="138" customFormat="1" ht="18" customHeight="1">
      <c r="A13" s="139" t="s">
        <v>185</v>
      </c>
      <c r="B13" s="144">
        <v>99.89</v>
      </c>
      <c r="C13" s="144">
        <v>107.74</v>
      </c>
    </row>
    <row r="14" spans="1:3" s="138" customFormat="1" ht="18" customHeight="1">
      <c r="A14" s="139" t="s">
        <v>186</v>
      </c>
      <c r="B14" s="144">
        <v>100.69</v>
      </c>
      <c r="C14" s="144">
        <v>100</v>
      </c>
    </row>
    <row r="15" spans="1:3" s="138" customFormat="1" ht="18" customHeight="1">
      <c r="A15" s="139" t="s">
        <v>187</v>
      </c>
      <c r="B15" s="144">
        <v>101.45</v>
      </c>
      <c r="C15" s="144">
        <v>114.13</v>
      </c>
    </row>
    <row r="16" spans="1:3" s="138" customFormat="1" ht="18" customHeight="1">
      <c r="A16" s="139" t="s">
        <v>188</v>
      </c>
      <c r="B16" s="144">
        <v>100.25</v>
      </c>
      <c r="C16" s="144">
        <v>95.79</v>
      </c>
    </row>
    <row r="17" spans="1:3" s="138" customFormat="1" ht="18" customHeight="1">
      <c r="A17" s="139" t="s">
        <v>189</v>
      </c>
      <c r="B17" s="144">
        <v>99.65</v>
      </c>
      <c r="C17" s="144">
        <v>99.21</v>
      </c>
    </row>
    <row r="18" spans="1:3" s="138" customFormat="1" ht="30" customHeight="1">
      <c r="A18" s="139" t="s">
        <v>210</v>
      </c>
      <c r="B18" s="144">
        <v>101.42</v>
      </c>
      <c r="C18" s="144">
        <v>85.73</v>
      </c>
    </row>
    <row r="19" spans="1:3" s="138" customFormat="1" ht="18" customHeight="1">
      <c r="A19" s="139" t="s">
        <v>190</v>
      </c>
      <c r="B19" s="144">
        <v>100.53</v>
      </c>
      <c r="C19" s="144">
        <v>106.13</v>
      </c>
    </row>
    <row r="20" spans="1:3" s="138" customFormat="1" ht="18" customHeight="1">
      <c r="A20" s="139" t="s">
        <v>191</v>
      </c>
      <c r="B20" s="144">
        <v>98.71</v>
      </c>
      <c r="C20" s="144">
        <v>93.31</v>
      </c>
    </row>
    <row r="21" spans="1:3" s="138" customFormat="1" ht="18" customHeight="1">
      <c r="A21" s="139" t="s">
        <v>192</v>
      </c>
      <c r="B21" s="144">
        <v>98.68</v>
      </c>
      <c r="C21" s="144">
        <v>74.42</v>
      </c>
    </row>
    <row r="22" spans="1:3" s="138" customFormat="1" ht="18" customHeight="1">
      <c r="A22" s="139" t="s">
        <v>193</v>
      </c>
      <c r="B22" s="144">
        <v>100.1</v>
      </c>
      <c r="C22" s="144">
        <v>95.97</v>
      </c>
    </row>
    <row r="23" spans="1:3" s="138" customFormat="1" ht="18" customHeight="1">
      <c r="A23" s="139" t="s">
        <v>194</v>
      </c>
      <c r="B23" s="144">
        <v>100</v>
      </c>
      <c r="C23" s="144">
        <v>63.86</v>
      </c>
    </row>
    <row r="24" spans="1:3" s="138" customFormat="1" ht="18" customHeight="1">
      <c r="A24" s="139" t="s">
        <v>195</v>
      </c>
      <c r="B24" s="144">
        <v>100.71</v>
      </c>
      <c r="C24" s="144">
        <v>94.74</v>
      </c>
    </row>
    <row r="25" spans="1:3" s="138" customFormat="1" ht="18" customHeight="1">
      <c r="A25" s="139" t="s">
        <v>196</v>
      </c>
      <c r="B25" s="144">
        <v>100</v>
      </c>
      <c r="C25" s="144">
        <v>86.21</v>
      </c>
    </row>
    <row r="26" spans="1:3" s="138" customFormat="1" ht="18" customHeight="1">
      <c r="A26" s="139" t="s">
        <v>197</v>
      </c>
      <c r="B26" s="144">
        <v>100</v>
      </c>
      <c r="C26" s="144">
        <v>95.69</v>
      </c>
    </row>
    <row r="27" spans="1:3" s="138" customFormat="1" ht="18" customHeight="1">
      <c r="A27" s="139" t="s">
        <v>198</v>
      </c>
      <c r="B27" s="144">
        <v>100</v>
      </c>
      <c r="C27" s="144">
        <v>12.9</v>
      </c>
    </row>
    <row r="28" spans="1:3" s="138" customFormat="1" ht="18" customHeight="1">
      <c r="A28" s="139" t="s">
        <v>199</v>
      </c>
      <c r="B28" s="144">
        <v>100</v>
      </c>
      <c r="C28" s="144">
        <v>58.33</v>
      </c>
    </row>
    <row r="29" spans="1:3" s="138" customFormat="1" ht="18" customHeight="1">
      <c r="A29" s="139" t="s">
        <v>200</v>
      </c>
      <c r="B29" s="144">
        <v>117.54</v>
      </c>
      <c r="C29" s="144">
        <v>91.78</v>
      </c>
    </row>
    <row r="30" spans="1:3" s="138" customFormat="1" ht="18" customHeight="1">
      <c r="A30" s="139" t="s">
        <v>211</v>
      </c>
      <c r="B30" s="144">
        <v>100</v>
      </c>
      <c r="C30" s="144">
        <v>63.16</v>
      </c>
    </row>
    <row r="31" spans="1:3" s="138" customFormat="1" ht="18" customHeight="1">
      <c r="A31" s="139" t="s">
        <v>201</v>
      </c>
      <c r="B31" s="144">
        <v>98.9</v>
      </c>
      <c r="C31" s="144">
        <v>107.68</v>
      </c>
    </row>
    <row r="32" spans="1:3" s="138" customFormat="1" ht="18" customHeight="1">
      <c r="A32" s="139" t="s">
        <v>202</v>
      </c>
      <c r="B32" s="144">
        <v>100</v>
      </c>
      <c r="C32" s="144">
        <v>23.53</v>
      </c>
    </row>
    <row r="33" spans="1:3" s="138" customFormat="1" ht="30" customHeight="1">
      <c r="A33" s="139" t="s">
        <v>212</v>
      </c>
      <c r="B33" s="144">
        <v>100</v>
      </c>
      <c r="C33" s="144">
        <v>94.06</v>
      </c>
    </row>
    <row r="34" spans="1:3" s="138" customFormat="1" ht="18" customHeight="1">
      <c r="A34" s="139" t="s">
        <v>213</v>
      </c>
      <c r="B34" s="144">
        <v>98.37</v>
      </c>
      <c r="C34" s="144">
        <v>97.83</v>
      </c>
    </row>
    <row r="35" spans="1:3" s="138" customFormat="1" ht="18" customHeight="1">
      <c r="A35" s="139" t="s">
        <v>214</v>
      </c>
      <c r="B35" s="144">
        <v>100</v>
      </c>
      <c r="C35" s="144">
        <v>98.75</v>
      </c>
    </row>
    <row r="36" spans="1:3" s="137" customFormat="1" ht="18" customHeight="1">
      <c r="A36" s="140" t="s">
        <v>215</v>
      </c>
      <c r="B36" s="157"/>
      <c r="C36" s="157"/>
    </row>
    <row r="37" spans="1:3" ht="18" customHeight="1">
      <c r="A37" s="208" t="s">
        <v>216</v>
      </c>
      <c r="B37" s="209">
        <v>99.71</v>
      </c>
      <c r="C37" s="209">
        <v>100.49</v>
      </c>
    </row>
    <row r="38" spans="1:3" ht="18" customHeight="1">
      <c r="A38" s="208" t="s">
        <v>217</v>
      </c>
      <c r="B38" s="209">
        <v>99.62</v>
      </c>
      <c r="C38" s="209">
        <v>100.84</v>
      </c>
    </row>
    <row r="39" spans="1:3" ht="18" customHeight="1">
      <c r="A39" s="208" t="s">
        <v>218</v>
      </c>
      <c r="B39" s="209">
        <v>100</v>
      </c>
      <c r="C39" s="209">
        <v>100.34</v>
      </c>
    </row>
  </sheetData>
  <sheetProtection/>
  <mergeCells count="1">
    <mergeCell ref="A1:C1"/>
  </mergeCells>
  <printOptions horizontalCentered="1"/>
  <pageMargins left="0.2755905511811024" right="0.4330708661417323" top="0.1968503937007874" bottom="0.1968503937007874" header="0.2362204724409449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0.421875" style="3" customWidth="1"/>
    <col min="2" max="2" width="10.8515625" style="3" customWidth="1"/>
    <col min="3" max="3" width="9.7109375" style="3" customWidth="1"/>
    <col min="4" max="4" width="13.140625" style="3" customWidth="1"/>
    <col min="5" max="5" width="13.57421875" style="3" customWidth="1"/>
    <col min="6" max="16384" width="9.140625" style="3" customWidth="1"/>
  </cols>
  <sheetData>
    <row r="1" spans="1:5" ht="48.75" customHeight="1">
      <c r="A1" s="371" t="s">
        <v>306</v>
      </c>
      <c r="B1" s="371"/>
      <c r="C1" s="371"/>
      <c r="D1" s="371"/>
      <c r="E1" s="371"/>
    </row>
    <row r="2" spans="1:5" ht="21" customHeight="1" thickBot="1">
      <c r="A2" s="23"/>
      <c r="B2" s="23"/>
      <c r="C2" s="23"/>
      <c r="D2" s="29"/>
      <c r="E2" s="147" t="s">
        <v>221</v>
      </c>
    </row>
    <row r="3" spans="1:5" s="34" customFormat="1" ht="19.5" customHeight="1">
      <c r="A3" s="33"/>
      <c r="B3" s="162" t="s">
        <v>3</v>
      </c>
      <c r="C3" s="162" t="s">
        <v>234</v>
      </c>
      <c r="D3" s="372" t="s">
        <v>307</v>
      </c>
      <c r="E3" s="372"/>
    </row>
    <row r="4" spans="1:5" s="34" customFormat="1" ht="19.5" customHeight="1">
      <c r="A4" s="33"/>
      <c r="B4" s="163" t="s">
        <v>277</v>
      </c>
      <c r="C4" s="163" t="s">
        <v>279</v>
      </c>
      <c r="D4" s="373"/>
      <c r="E4" s="373"/>
    </row>
    <row r="5" spans="1:5" s="34" customFormat="1" ht="19.5" customHeight="1">
      <c r="A5" s="33"/>
      <c r="B5" s="163" t="s">
        <v>182</v>
      </c>
      <c r="C5" s="163" t="s">
        <v>182</v>
      </c>
      <c r="D5" s="163" t="s">
        <v>280</v>
      </c>
      <c r="E5" s="163" t="s">
        <v>282</v>
      </c>
    </row>
    <row r="6" spans="1:5" s="34" customFormat="1" ht="19.5" customHeight="1">
      <c r="A6" s="33"/>
      <c r="B6" s="164">
        <v>2021</v>
      </c>
      <c r="C6" s="164">
        <v>2022</v>
      </c>
      <c r="D6" s="164" t="s">
        <v>308</v>
      </c>
      <c r="E6" s="164" t="s">
        <v>281</v>
      </c>
    </row>
    <row r="7" spans="1:5" s="37" customFormat="1" ht="30" customHeight="1">
      <c r="A7" s="35" t="s">
        <v>1</v>
      </c>
      <c r="B7" s="36">
        <f>+B8+B15+B20</f>
        <v>1103230</v>
      </c>
      <c r="C7" s="36">
        <f>+C8+C15+C20</f>
        <v>169159</v>
      </c>
      <c r="D7" s="286">
        <v>2</v>
      </c>
      <c r="E7" s="286">
        <v>100.6</v>
      </c>
    </row>
    <row r="8" spans="1:5" s="40" customFormat="1" ht="19.5" customHeight="1">
      <c r="A8" s="165" t="s">
        <v>235</v>
      </c>
      <c r="B8" s="166">
        <f>+B9+B11+B12+B13+B14</f>
        <v>763366</v>
      </c>
      <c r="C8" s="166">
        <f>+C9+C11+C12+C13+C14</f>
        <v>131956</v>
      </c>
      <c r="D8" s="286">
        <v>2.6</v>
      </c>
      <c r="E8" s="286">
        <v>100.1</v>
      </c>
    </row>
    <row r="9" spans="1:5" s="146" customFormat="1" ht="19.5" customHeight="1">
      <c r="A9" s="167" t="s">
        <v>236</v>
      </c>
      <c r="B9" s="38">
        <v>435114</v>
      </c>
      <c r="C9" s="38">
        <v>36120</v>
      </c>
      <c r="D9" s="287">
        <v>1.8</v>
      </c>
      <c r="E9" s="287">
        <v>109.1</v>
      </c>
    </row>
    <row r="10" spans="1:5" s="146" customFormat="1" ht="19.5" customHeight="1">
      <c r="A10" s="168" t="s">
        <v>237</v>
      </c>
      <c r="B10" s="169">
        <v>224156</v>
      </c>
      <c r="C10" s="145">
        <v>27425</v>
      </c>
      <c r="D10" s="287">
        <v>1.7</v>
      </c>
      <c r="E10" s="287">
        <v>87.8</v>
      </c>
    </row>
    <row r="11" spans="1:5" s="146" customFormat="1" ht="19.5" customHeight="1">
      <c r="A11" s="167" t="s">
        <v>238</v>
      </c>
      <c r="B11" s="38">
        <v>64908</v>
      </c>
      <c r="C11" s="38">
        <v>24812</v>
      </c>
      <c r="D11" s="287">
        <v>1.7</v>
      </c>
      <c r="E11" s="287">
        <v>125.9</v>
      </c>
    </row>
    <row r="12" spans="1:5" s="146" customFormat="1" ht="19.5" customHeight="1">
      <c r="A12" s="167" t="s">
        <v>239</v>
      </c>
      <c r="B12" s="38">
        <v>27737</v>
      </c>
      <c r="C12" s="38">
        <v>37645</v>
      </c>
      <c r="D12" s="287">
        <v>10.9</v>
      </c>
      <c r="E12" s="287">
        <v>79.2</v>
      </c>
    </row>
    <row r="13" spans="1:5" s="146" customFormat="1" ht="19.5" customHeight="1">
      <c r="A13" s="167" t="s">
        <v>240</v>
      </c>
      <c r="B13" s="38">
        <v>17750</v>
      </c>
      <c r="C13" s="38">
        <v>14991</v>
      </c>
      <c r="D13" s="287">
        <v>11.5</v>
      </c>
      <c r="E13" s="287">
        <v>100.7</v>
      </c>
    </row>
    <row r="14" spans="1:5" s="40" customFormat="1" ht="19.5" customHeight="1">
      <c r="A14" s="167" t="s">
        <v>241</v>
      </c>
      <c r="B14" s="38">
        <v>217857</v>
      </c>
      <c r="C14" s="38">
        <v>18388</v>
      </c>
      <c r="D14" s="287">
        <v>1.6</v>
      </c>
      <c r="E14" s="287">
        <v>111.1</v>
      </c>
    </row>
    <row r="15" spans="1:5" s="39" customFormat="1" ht="19.5" customHeight="1">
      <c r="A15" s="165" t="s">
        <v>242</v>
      </c>
      <c r="B15" s="166">
        <f>+B16+B18+B19</f>
        <v>301018</v>
      </c>
      <c r="C15" s="166">
        <f>+C16+C18+C19</f>
        <v>21705</v>
      </c>
      <c r="D15" s="286">
        <v>0.6</v>
      </c>
      <c r="E15" s="286">
        <v>103.9</v>
      </c>
    </row>
    <row r="16" spans="1:5" s="39" customFormat="1" ht="19.5" customHeight="1">
      <c r="A16" s="167" t="s">
        <v>243</v>
      </c>
      <c r="B16" s="38">
        <v>226895</v>
      </c>
      <c r="C16" s="38">
        <v>8921</v>
      </c>
      <c r="D16" s="287">
        <v>0.3</v>
      </c>
      <c r="E16" s="287">
        <v>108.5</v>
      </c>
    </row>
    <row r="17" spans="1:5" s="155" customFormat="1" ht="19.5" customHeight="1">
      <c r="A17" s="170" t="s">
        <v>237</v>
      </c>
      <c r="B17" s="169">
        <v>223626</v>
      </c>
      <c r="C17" s="169">
        <v>6666</v>
      </c>
      <c r="D17" s="287">
        <v>0.3</v>
      </c>
      <c r="E17" s="287">
        <v>93.1</v>
      </c>
    </row>
    <row r="18" spans="1:5" s="29" customFormat="1" ht="19.5" customHeight="1">
      <c r="A18" s="167" t="s">
        <v>244</v>
      </c>
      <c r="B18" s="38">
        <v>52125</v>
      </c>
      <c r="C18" s="38">
        <v>5549</v>
      </c>
      <c r="D18" s="287">
        <v>0.6</v>
      </c>
      <c r="E18" s="287">
        <v>102</v>
      </c>
    </row>
    <row r="19" spans="1:5" ht="19.5" customHeight="1">
      <c r="A19" s="167" t="s">
        <v>241</v>
      </c>
      <c r="B19" s="38">
        <v>21998</v>
      </c>
      <c r="C19" s="38">
        <v>7235</v>
      </c>
      <c r="D19" s="187">
        <v>0</v>
      </c>
      <c r="E19" s="287">
        <v>100.1</v>
      </c>
    </row>
    <row r="20" spans="1:5" ht="19.5" customHeight="1">
      <c r="A20" s="165" t="s">
        <v>245</v>
      </c>
      <c r="B20" s="166">
        <f>+B21+B23+B24</f>
        <v>38846</v>
      </c>
      <c r="C20" s="166">
        <f>+C21+C23+C24</f>
        <v>15498</v>
      </c>
      <c r="D20" s="187">
        <v>0</v>
      </c>
      <c r="E20" s="286">
        <v>100.4</v>
      </c>
    </row>
    <row r="21" spans="1:5" ht="19.5" customHeight="1">
      <c r="A21" s="167" t="s">
        <v>246</v>
      </c>
      <c r="B21" s="38">
        <v>20551</v>
      </c>
      <c r="C21" s="38">
        <v>5545</v>
      </c>
      <c r="D21" s="187">
        <v>0</v>
      </c>
      <c r="E21" s="287">
        <v>100.1</v>
      </c>
    </row>
    <row r="22" spans="1:5" s="171" customFormat="1" ht="19.5" customHeight="1">
      <c r="A22" s="170" t="s">
        <v>237</v>
      </c>
      <c r="B22" s="169">
        <v>19745</v>
      </c>
      <c r="C22" s="169">
        <v>5033</v>
      </c>
      <c r="D22" s="187">
        <v>0</v>
      </c>
      <c r="E22" s="287">
        <v>93.4</v>
      </c>
    </row>
    <row r="23" spans="1:5" ht="19.5" customHeight="1">
      <c r="A23" s="167" t="s">
        <v>247</v>
      </c>
      <c r="B23" s="38">
        <v>5396</v>
      </c>
      <c r="C23" s="38">
        <v>4821</v>
      </c>
      <c r="D23" s="187">
        <v>0</v>
      </c>
      <c r="E23" s="287">
        <v>101.2</v>
      </c>
    </row>
    <row r="24" spans="1:5" ht="19.5" customHeight="1">
      <c r="A24" s="167" t="s">
        <v>241</v>
      </c>
      <c r="B24" s="38">
        <v>12899</v>
      </c>
      <c r="C24" s="38">
        <v>5132</v>
      </c>
      <c r="D24" s="187">
        <v>0</v>
      </c>
      <c r="E24" s="287">
        <v>100.2</v>
      </c>
    </row>
  </sheetData>
  <sheetProtection/>
  <mergeCells count="2">
    <mergeCell ref="A1:E1"/>
    <mergeCell ref="D3:E4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4.57421875" style="3" customWidth="1"/>
    <col min="2" max="2" width="18.421875" style="3" customWidth="1"/>
    <col min="3" max="4" width="17.57421875" style="3" customWidth="1"/>
    <col min="5" max="7" width="9.140625" style="3" customWidth="1"/>
    <col min="8" max="8" width="9.57421875" style="3" bestFit="1" customWidth="1"/>
    <col min="9" max="16384" width="9.140625" style="3" customWidth="1"/>
  </cols>
  <sheetData>
    <row r="1" spans="1:4" ht="42.75" customHeight="1">
      <c r="A1" s="374" t="s">
        <v>270</v>
      </c>
      <c r="B1" s="374"/>
      <c r="C1" s="374"/>
      <c r="D1" s="374"/>
    </row>
    <row r="2" spans="1:4" ht="20.25" customHeight="1" thickBot="1">
      <c r="A2" s="99"/>
      <c r="B2" s="100"/>
      <c r="C2" s="375" t="s">
        <v>222</v>
      </c>
      <c r="D2" s="375"/>
    </row>
    <row r="3" spans="1:4" ht="54.75" customHeight="1">
      <c r="A3" s="376"/>
      <c r="B3" s="378" t="s">
        <v>309</v>
      </c>
      <c r="C3" s="380" t="s">
        <v>310</v>
      </c>
      <c r="D3" s="380"/>
    </row>
    <row r="4" spans="1:4" ht="45" customHeight="1">
      <c r="A4" s="377"/>
      <c r="B4" s="379"/>
      <c r="C4" s="211" t="s">
        <v>311</v>
      </c>
      <c r="D4" s="211" t="s">
        <v>273</v>
      </c>
    </row>
    <row r="5" spans="1:4" ht="22.5" customHeight="1">
      <c r="A5" s="104" t="s">
        <v>173</v>
      </c>
      <c r="B5" s="290">
        <v>81850</v>
      </c>
      <c r="C5" s="332">
        <v>100.97</v>
      </c>
      <c r="D5" s="333">
        <v>110.85</v>
      </c>
    </row>
    <row r="6" spans="1:8" ht="22.5" customHeight="1">
      <c r="A6" s="104" t="s">
        <v>174</v>
      </c>
      <c r="B6" s="212">
        <v>91600</v>
      </c>
      <c r="C6" s="334">
        <v>100.9</v>
      </c>
      <c r="D6" s="333">
        <v>108.75</v>
      </c>
      <c r="H6" s="291"/>
    </row>
    <row r="7" spans="1:8" ht="22.5" customHeight="1">
      <c r="A7" s="104" t="s">
        <v>274</v>
      </c>
      <c r="B7" s="210">
        <v>0.33</v>
      </c>
      <c r="C7" s="292" t="s">
        <v>90</v>
      </c>
      <c r="D7" s="292" t="s">
        <v>90</v>
      </c>
      <c r="H7" s="291"/>
    </row>
    <row r="8" spans="4:8" ht="19.5" customHeight="1">
      <c r="D8" s="293"/>
      <c r="H8" s="291"/>
    </row>
    <row r="9" spans="4:8" ht="19.5" customHeight="1">
      <c r="D9" s="293"/>
      <c r="H9" s="291"/>
    </row>
    <row r="10" spans="4:8" ht="19.5" customHeight="1">
      <c r="D10" s="293"/>
      <c r="H10" s="291"/>
    </row>
    <row r="11" spans="4:8" ht="19.5" customHeight="1">
      <c r="D11" s="293"/>
      <c r="H11" s="291"/>
    </row>
    <row r="12" spans="4:8" ht="19.5" customHeight="1">
      <c r="D12" s="293"/>
      <c r="H12" s="291"/>
    </row>
    <row r="13" spans="4:8" ht="19.5" customHeight="1">
      <c r="D13" s="293"/>
      <c r="H13" s="291"/>
    </row>
    <row r="14" spans="4:8" ht="19.5" customHeight="1">
      <c r="D14" s="293"/>
      <c r="H14" s="291"/>
    </row>
    <row r="15" spans="4:8" ht="12.75">
      <c r="D15" s="293"/>
      <c r="H15" s="291"/>
    </row>
    <row r="16" spans="4:8" ht="12.75">
      <c r="D16" s="293"/>
      <c r="H16" s="291"/>
    </row>
    <row r="17" spans="4:8" ht="12.75">
      <c r="D17" s="293"/>
      <c r="H17" s="291"/>
    </row>
    <row r="18" ht="12.75">
      <c r="H18" s="291"/>
    </row>
    <row r="19" ht="12.75">
      <c r="H19" s="291"/>
    </row>
    <row r="20" spans="4:8" ht="12.75">
      <c r="D20" s="293"/>
      <c r="H20" s="291"/>
    </row>
    <row r="21" spans="4:8" ht="12.75">
      <c r="D21" s="293"/>
      <c r="H21" s="291"/>
    </row>
    <row r="22" spans="4:8" ht="12.75">
      <c r="D22" s="293"/>
      <c r="H22" s="291"/>
    </row>
    <row r="23" spans="4:8" ht="12.75">
      <c r="D23" s="293"/>
      <c r="H23" s="291"/>
    </row>
    <row r="24" spans="4:8" ht="12.75">
      <c r="D24" s="294"/>
      <c r="H24" s="291"/>
    </row>
    <row r="25" spans="4:8" ht="12.75">
      <c r="D25" s="293"/>
      <c r="H25" s="291"/>
    </row>
    <row r="26" spans="4:8" ht="12.75">
      <c r="D26" s="293"/>
      <c r="H26" s="291"/>
    </row>
    <row r="27" spans="4:8" ht="12.75">
      <c r="D27" s="293"/>
      <c r="H27" s="291"/>
    </row>
    <row r="28" spans="4:8" ht="12.75">
      <c r="D28" s="294"/>
      <c r="H28" s="291"/>
    </row>
  </sheetData>
  <sheetProtection/>
  <mergeCells count="5">
    <mergeCell ref="A1:D1"/>
    <mergeCell ref="C2:D2"/>
    <mergeCell ref="A3:A4"/>
    <mergeCell ref="B3:B4"/>
    <mergeCell ref="C3:D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2">
      <selection activeCell="I1" sqref="I1:K16384"/>
    </sheetView>
  </sheetViews>
  <sheetFormatPr defaultColWidth="9.140625" defaultRowHeight="12.75"/>
  <cols>
    <col min="1" max="1" width="31.8515625" style="53" customWidth="1"/>
    <col min="2" max="2" width="12.00390625" style="34" customWidth="1"/>
    <col min="3" max="3" width="10.7109375" style="53" bestFit="1" customWidth="1"/>
    <col min="4" max="4" width="10.140625" style="53" customWidth="1"/>
    <col min="5" max="5" width="0.71875" style="53" customWidth="1"/>
    <col min="6" max="7" width="10.8515625" style="53" customWidth="1"/>
    <col min="8" max="16384" width="9.140625" style="53" customWidth="1"/>
  </cols>
  <sheetData>
    <row r="1" spans="1:7" s="34" customFormat="1" ht="45.75" customHeight="1">
      <c r="A1" s="370" t="s">
        <v>312</v>
      </c>
      <c r="B1" s="370"/>
      <c r="C1" s="370"/>
      <c r="D1" s="370"/>
      <c r="E1" s="370"/>
      <c r="F1" s="370"/>
      <c r="G1" s="370"/>
    </row>
    <row r="2" spans="1:7" s="34" customFormat="1" ht="25.5" customHeight="1" thickBot="1">
      <c r="A2" s="41"/>
      <c r="B2" s="41"/>
      <c r="C2" s="41"/>
      <c r="D2" s="381" t="s">
        <v>223</v>
      </c>
      <c r="E2" s="381"/>
      <c r="F2" s="381"/>
      <c r="G2" s="381"/>
    </row>
    <row r="3" spans="1:7" s="34" customFormat="1" ht="79.5" customHeight="1">
      <c r="A3" s="33"/>
      <c r="B3" s="382" t="s">
        <v>313</v>
      </c>
      <c r="C3" s="384" t="s">
        <v>314</v>
      </c>
      <c r="D3" s="384"/>
      <c r="E3" s="221"/>
      <c r="F3" s="385" t="s">
        <v>315</v>
      </c>
      <c r="G3" s="385"/>
    </row>
    <row r="4" spans="1:7" s="34" customFormat="1" ht="51.75" customHeight="1">
      <c r="A4" s="33"/>
      <c r="B4" s="383"/>
      <c r="C4" s="30" t="s">
        <v>80</v>
      </c>
      <c r="D4" s="30" t="s">
        <v>283</v>
      </c>
      <c r="E4" s="30"/>
      <c r="F4" s="31" t="s">
        <v>87</v>
      </c>
      <c r="G4" s="31" t="s">
        <v>316</v>
      </c>
    </row>
    <row r="5" spans="1:7" s="45" customFormat="1" ht="33" customHeight="1">
      <c r="A5" s="42" t="s">
        <v>1</v>
      </c>
      <c r="B5" s="43">
        <f>SUM(B14:B17)</f>
        <v>8166062.566666663</v>
      </c>
      <c r="C5" s="43">
        <f>SUM(C14:C17)</f>
        <v>8431336.566666663</v>
      </c>
      <c r="D5" s="43">
        <v>100</v>
      </c>
      <c r="E5" s="46"/>
      <c r="F5" s="44">
        <f>C5/B5*100</f>
        <v>103.24849335691881</v>
      </c>
      <c r="G5" s="44">
        <v>115.8</v>
      </c>
    </row>
    <row r="6" spans="1:7" s="45" customFormat="1" ht="24.75" customHeight="1" hidden="1">
      <c r="A6" s="42" t="s">
        <v>26</v>
      </c>
      <c r="B6" s="43"/>
      <c r="C6" s="43"/>
      <c r="D6" s="43"/>
      <c r="E6" s="46"/>
      <c r="F6" s="47"/>
      <c r="G6" s="48"/>
    </row>
    <row r="7" spans="1:7" ht="24.75" customHeight="1" hidden="1">
      <c r="A7" s="49" t="s">
        <v>27</v>
      </c>
      <c r="B7" s="50"/>
      <c r="C7" s="50"/>
      <c r="D7" s="50"/>
      <c r="E7" s="148"/>
      <c r="F7" s="47"/>
      <c r="G7" s="51"/>
    </row>
    <row r="8" spans="1:12" ht="24.75" customHeight="1" hidden="1">
      <c r="A8" s="49" t="s">
        <v>28</v>
      </c>
      <c r="B8" s="50">
        <f>B9+B10+B11</f>
        <v>0</v>
      </c>
      <c r="C8" s="50">
        <f>C9+C10+C11</f>
        <v>0</v>
      </c>
      <c r="D8" s="50"/>
      <c r="E8" s="148"/>
      <c r="F8" s="190"/>
      <c r="G8" s="190"/>
      <c r="I8" s="202"/>
      <c r="L8" s="202"/>
    </row>
    <row r="9" spans="1:7" ht="24.75" customHeight="1" hidden="1">
      <c r="A9" s="49" t="s">
        <v>29</v>
      </c>
      <c r="B9" s="50"/>
      <c r="C9" s="50"/>
      <c r="D9" s="50"/>
      <c r="E9" s="148"/>
      <c r="F9" s="47"/>
      <c r="G9" s="51"/>
    </row>
    <row r="10" spans="1:7" ht="24.75" customHeight="1" hidden="1">
      <c r="A10" s="49" t="s">
        <v>31</v>
      </c>
      <c r="B10" s="50"/>
      <c r="C10" s="50"/>
      <c r="D10" s="50"/>
      <c r="E10" s="148"/>
      <c r="F10" s="47"/>
      <c r="G10" s="51"/>
    </row>
    <row r="11" spans="1:7" ht="24.75" customHeight="1" hidden="1">
      <c r="A11" s="49" t="s">
        <v>30</v>
      </c>
      <c r="B11" s="50"/>
      <c r="C11" s="50"/>
      <c r="D11" s="50"/>
      <c r="E11" s="148"/>
      <c r="F11" s="47"/>
      <c r="G11" s="51"/>
    </row>
    <row r="12" spans="1:7" ht="24.75" customHeight="1" hidden="1">
      <c r="A12" s="49" t="s">
        <v>32</v>
      </c>
      <c r="B12" s="50"/>
      <c r="C12" s="50"/>
      <c r="D12" s="50"/>
      <c r="E12" s="148"/>
      <c r="F12" s="47"/>
      <c r="G12" s="51"/>
    </row>
    <row r="13" spans="1:7" s="45" customFormat="1" ht="24.75" customHeight="1">
      <c r="A13" s="7" t="s">
        <v>22</v>
      </c>
      <c r="B13" s="43"/>
      <c r="C13" s="43"/>
      <c r="D13" s="43"/>
      <c r="E13" s="46"/>
      <c r="F13" s="50"/>
      <c r="G13" s="54"/>
    </row>
    <row r="14" spans="1:7" s="55" customFormat="1" ht="24.75" customHeight="1">
      <c r="A14" s="8" t="s">
        <v>33</v>
      </c>
      <c r="B14" s="50">
        <f>'8. Tổng mức bl'!B5</f>
        <v>6776962.266666663</v>
      </c>
      <c r="C14" s="50">
        <f>'8. Tổng mức bl'!C5</f>
        <v>6916107.266666663</v>
      </c>
      <c r="D14" s="50">
        <f>ROUND(C14/$C$5*100,1)</f>
        <v>82</v>
      </c>
      <c r="E14" s="148"/>
      <c r="F14" s="47">
        <f>C14/B14*100</f>
        <v>102.05320606083941</v>
      </c>
      <c r="G14" s="51">
        <f>'8. Tổng mức bl'!G5</f>
        <v>116.2</v>
      </c>
    </row>
    <row r="15" spans="1:7" ht="24.75" customHeight="1">
      <c r="A15" s="8" t="s">
        <v>75</v>
      </c>
      <c r="B15" s="50">
        <f>'9. Luu tru an uong'!B7</f>
        <v>1013262.3</v>
      </c>
      <c r="C15" s="50">
        <f>'9. Luu tru an uong'!C7</f>
        <v>1108944.6</v>
      </c>
      <c r="D15" s="50">
        <f>ROUND(C15/$C$5*100,1)</f>
        <v>13.2</v>
      </c>
      <c r="E15" s="148"/>
      <c r="F15" s="47">
        <f>C15/B15*100</f>
        <v>109.44299417830901</v>
      </c>
      <c r="G15" s="51">
        <f>'9. Luu tru an uong'!E7</f>
        <v>118.4</v>
      </c>
    </row>
    <row r="16" spans="1:7" ht="24.75" customHeight="1">
      <c r="A16" s="8" t="s">
        <v>89</v>
      </c>
      <c r="B16" s="50">
        <f>'9. Luu tru an uong'!B10</f>
        <v>1240.3</v>
      </c>
      <c r="C16" s="50">
        <f>'9. Luu tru an uong'!C10</f>
        <v>2025</v>
      </c>
      <c r="D16" s="353" t="s">
        <v>90</v>
      </c>
      <c r="E16" s="148"/>
      <c r="F16" s="47">
        <f>C16/B16*100</f>
        <v>163.2669515439813</v>
      </c>
      <c r="G16" s="51">
        <f>'9. Luu tru an uong'!E10</f>
        <v>34.7</v>
      </c>
    </row>
    <row r="17" spans="1:7" ht="24.75" customHeight="1">
      <c r="A17" s="8" t="s">
        <v>34</v>
      </c>
      <c r="B17" s="50">
        <f>'9. Luu tru an uong'!B11</f>
        <v>374597.7</v>
      </c>
      <c r="C17" s="56">
        <f>'9. Luu tru an uong'!C11</f>
        <v>404259.7</v>
      </c>
      <c r="D17" s="50">
        <f>D14-D15</f>
        <v>68.8</v>
      </c>
      <c r="E17" s="149"/>
      <c r="F17" s="47">
        <f>C17/B17*100</f>
        <v>107.91836148486765</v>
      </c>
      <c r="G17" s="51">
        <f>'9. Luu tru an uong'!E11</f>
        <v>104.9</v>
      </c>
    </row>
    <row r="18" spans="1:7" ht="19.5" customHeight="1">
      <c r="A18" s="8"/>
      <c r="B18" s="57"/>
      <c r="C18" s="58"/>
      <c r="D18" s="58"/>
      <c r="E18" s="58"/>
      <c r="F18" s="59"/>
      <c r="G18" s="60"/>
    </row>
    <row r="19" spans="1:7" s="45" customFormat="1" ht="19.5" customHeight="1">
      <c r="A19" s="49"/>
      <c r="B19" s="199"/>
      <c r="C19" s="199"/>
      <c r="D19" s="199"/>
      <c r="E19" s="199"/>
      <c r="F19" s="61"/>
      <c r="G19" s="61"/>
    </row>
    <row r="20" s="3" customFormat="1" ht="21" customHeight="1">
      <c r="D20" s="293"/>
    </row>
    <row r="21" spans="1:7" s="62" customFormat="1" ht="19.5" customHeight="1">
      <c r="A21" s="49"/>
      <c r="B21" s="56"/>
      <c r="C21" s="50"/>
      <c r="D21" s="295"/>
      <c r="E21" s="50"/>
      <c r="F21" s="52"/>
      <c r="G21" s="52"/>
    </row>
    <row r="22" spans="1:7" s="62" customFormat="1" ht="19.5" customHeight="1">
      <c r="A22" s="49"/>
      <c r="B22" s="56"/>
      <c r="C22" s="50"/>
      <c r="D22" s="295"/>
      <c r="E22" s="50"/>
      <c r="F22" s="52"/>
      <c r="G22" s="52"/>
    </row>
    <row r="23" spans="1:7" s="62" customFormat="1" ht="19.5" customHeight="1">
      <c r="A23" s="49"/>
      <c r="B23" s="56"/>
      <c r="C23" s="50"/>
      <c r="D23" s="295"/>
      <c r="E23" s="50"/>
      <c r="F23" s="52"/>
      <c r="G23" s="52"/>
    </row>
    <row r="24" spans="1:7" s="62" customFormat="1" ht="19.5" customHeight="1">
      <c r="A24" s="49"/>
      <c r="B24" s="56"/>
      <c r="C24" s="50"/>
      <c r="D24" s="296"/>
      <c r="E24" s="50"/>
      <c r="F24" s="52"/>
      <c r="G24" s="52"/>
    </row>
    <row r="25" spans="1:7" ht="19.5" customHeight="1">
      <c r="A25" s="49"/>
      <c r="B25" s="56"/>
      <c r="C25" s="50"/>
      <c r="D25" s="295"/>
      <c r="E25" s="50"/>
      <c r="F25" s="52"/>
      <c r="G25" s="52"/>
    </row>
    <row r="26" ht="12.75">
      <c r="D26" s="297"/>
    </row>
    <row r="27" ht="12.75">
      <c r="D27" s="297"/>
    </row>
    <row r="28" ht="12.75">
      <c r="D28" s="298"/>
    </row>
  </sheetData>
  <sheetProtection/>
  <mergeCells count="5">
    <mergeCell ref="A1:G1"/>
    <mergeCell ref="D2:G2"/>
    <mergeCell ref="B3:B4"/>
    <mergeCell ref="C3:D3"/>
    <mergeCell ref="F3:G3"/>
  </mergeCells>
  <printOptions horizontalCentered="1"/>
  <pageMargins left="0.75" right="0.3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" sqref="I1:R16384"/>
    </sheetView>
  </sheetViews>
  <sheetFormatPr defaultColWidth="9.140625" defaultRowHeight="12.75"/>
  <cols>
    <col min="1" max="1" width="41.57421875" style="11" customWidth="1"/>
    <col min="2" max="2" width="10.7109375" style="10" customWidth="1"/>
    <col min="3" max="3" width="10.7109375" style="11" customWidth="1"/>
    <col min="4" max="4" width="12.140625" style="11" customWidth="1"/>
    <col min="5" max="5" width="0.71875" style="11" customWidth="1"/>
    <col min="6" max="7" width="12.57421875" style="11" customWidth="1"/>
    <col min="8" max="16384" width="9.140625" style="11" customWidth="1"/>
  </cols>
  <sheetData>
    <row r="1" spans="1:4" s="10" customFormat="1" ht="39.75" customHeight="1">
      <c r="A1" s="386" t="s">
        <v>317</v>
      </c>
      <c r="B1" s="386"/>
      <c r="C1" s="386"/>
      <c r="D1" s="386"/>
    </row>
    <row r="2" spans="1:7" s="10" customFormat="1" ht="21" customHeight="1" thickBot="1">
      <c r="A2" s="222"/>
      <c r="B2" s="222"/>
      <c r="C2" s="222"/>
      <c r="D2" s="222"/>
      <c r="E2" s="222"/>
      <c r="F2" s="222"/>
      <c r="G2" s="75" t="s">
        <v>221</v>
      </c>
    </row>
    <row r="3" spans="1:7" s="10" customFormat="1" ht="40.5" customHeight="1">
      <c r="A3" s="223"/>
      <c r="B3" s="387" t="s">
        <v>318</v>
      </c>
      <c r="C3" s="389" t="s">
        <v>319</v>
      </c>
      <c r="D3" s="389"/>
      <c r="E3" s="224"/>
      <c r="F3" s="390" t="s">
        <v>320</v>
      </c>
      <c r="G3" s="390"/>
    </row>
    <row r="4" spans="1:7" s="10" customFormat="1" ht="33.75" customHeight="1">
      <c r="A4" s="225"/>
      <c r="B4" s="388"/>
      <c r="C4" s="227" t="s">
        <v>80</v>
      </c>
      <c r="D4" s="226" t="s">
        <v>283</v>
      </c>
      <c r="E4" s="226"/>
      <c r="F4" s="226" t="s">
        <v>321</v>
      </c>
      <c r="G4" s="31" t="s">
        <v>316</v>
      </c>
    </row>
    <row r="5" spans="1:7" s="10" customFormat="1" ht="22.5" customHeight="1">
      <c r="A5" s="228" t="s">
        <v>1</v>
      </c>
      <c r="B5" s="348">
        <f>SUM(B6:B17)</f>
        <v>6776962.266666663</v>
      </c>
      <c r="C5" s="348">
        <f>SUM(C6:C17)</f>
        <v>6916107.266666663</v>
      </c>
      <c r="D5" s="229">
        <f>C5/$C$5*100</f>
        <v>100</v>
      </c>
      <c r="E5" s="229"/>
      <c r="F5" s="230">
        <f aca="true" t="shared" si="0" ref="F5:F17">C5/B5*100</f>
        <v>102.05320606083941</v>
      </c>
      <c r="G5" s="230">
        <v>116.2</v>
      </c>
    </row>
    <row r="6" spans="1:7" s="12" customFormat="1" ht="30" customHeight="1">
      <c r="A6" s="8" t="s">
        <v>91</v>
      </c>
      <c r="B6" s="349">
        <v>3552175.63333333</v>
      </c>
      <c r="C6" s="350">
        <v>3586175.63333333</v>
      </c>
      <c r="D6" s="231">
        <f>ROUND(C6/$C$5*100,1)</f>
        <v>51.9</v>
      </c>
      <c r="E6" s="231"/>
      <c r="F6" s="232">
        <f t="shared" si="0"/>
        <v>100.95715987917227</v>
      </c>
      <c r="G6" s="232">
        <v>124.3</v>
      </c>
    </row>
    <row r="7" spans="1:7" s="12" customFormat="1" ht="20.25" customHeight="1">
      <c r="A7" s="8" t="s">
        <v>92</v>
      </c>
      <c r="B7" s="349">
        <v>415278.166666667</v>
      </c>
      <c r="C7" s="350">
        <v>430078.166666667</v>
      </c>
      <c r="D7" s="231">
        <f aca="true" t="shared" si="1" ref="D7:D16">ROUND(C7/$C$5*100,1)</f>
        <v>6.2</v>
      </c>
      <c r="E7" s="231"/>
      <c r="F7" s="232">
        <f t="shared" si="0"/>
        <v>103.563876261253</v>
      </c>
      <c r="G7" s="232">
        <v>99</v>
      </c>
    </row>
    <row r="8" spans="1:7" s="65" customFormat="1" ht="21" customHeight="1">
      <c r="A8" s="8" t="s">
        <v>93</v>
      </c>
      <c r="B8" s="349">
        <v>787319.766666667</v>
      </c>
      <c r="C8" s="350">
        <v>820322.766666667</v>
      </c>
      <c r="D8" s="231">
        <f t="shared" si="1"/>
        <v>11.9</v>
      </c>
      <c r="E8" s="231"/>
      <c r="F8" s="232">
        <f t="shared" si="0"/>
        <v>104.19181651436584</v>
      </c>
      <c r="G8" s="232">
        <v>105.1</v>
      </c>
    </row>
    <row r="9" spans="1:7" ht="21" customHeight="1">
      <c r="A9" s="8" t="s">
        <v>94</v>
      </c>
      <c r="B9" s="349">
        <v>70609.5666666667</v>
      </c>
      <c r="C9" s="350">
        <v>67102.5666666667</v>
      </c>
      <c r="D9" s="231">
        <f t="shared" si="1"/>
        <v>1</v>
      </c>
      <c r="E9" s="231"/>
      <c r="F9" s="232">
        <f t="shared" si="0"/>
        <v>95.03325092397773</v>
      </c>
      <c r="G9" s="232">
        <v>123.9</v>
      </c>
    </row>
    <row r="10" spans="1:7" ht="21" customHeight="1">
      <c r="A10" s="8" t="s">
        <v>95</v>
      </c>
      <c r="B10" s="349">
        <v>404023.833333333</v>
      </c>
      <c r="C10" s="350">
        <v>415042.833333333</v>
      </c>
      <c r="D10" s="231">
        <f t="shared" si="1"/>
        <v>6</v>
      </c>
      <c r="E10" s="231"/>
      <c r="F10" s="232">
        <f t="shared" si="0"/>
        <v>102.72731435397995</v>
      </c>
      <c r="G10" s="232">
        <v>102.9</v>
      </c>
    </row>
    <row r="11" spans="1:7" ht="21" customHeight="1">
      <c r="A11" s="8" t="s">
        <v>96</v>
      </c>
      <c r="B11" s="349">
        <v>21132.5333333333</v>
      </c>
      <c r="C11" s="350">
        <v>20282.5333333333</v>
      </c>
      <c r="D11" s="231">
        <f t="shared" si="1"/>
        <v>0.3</v>
      </c>
      <c r="E11" s="231"/>
      <c r="F11" s="232">
        <f t="shared" si="0"/>
        <v>95.97776571983798</v>
      </c>
      <c r="G11" s="232">
        <v>60.9</v>
      </c>
    </row>
    <row r="12" spans="1:7" s="12" customFormat="1" ht="21" customHeight="1">
      <c r="A12" s="8" t="s">
        <v>97</v>
      </c>
      <c r="B12" s="349">
        <v>210771.833333333</v>
      </c>
      <c r="C12" s="350">
        <v>215571.833333333</v>
      </c>
      <c r="D12" s="231">
        <f t="shared" si="1"/>
        <v>3.1</v>
      </c>
      <c r="E12" s="231"/>
      <c r="F12" s="232">
        <f t="shared" si="0"/>
        <v>102.2773441422834</v>
      </c>
      <c r="G12" s="232">
        <v>100.2</v>
      </c>
    </row>
    <row r="13" spans="1:7" s="66" customFormat="1" ht="21" customHeight="1">
      <c r="A13" s="8" t="s">
        <v>98</v>
      </c>
      <c r="B13" s="349">
        <v>674235.833333333</v>
      </c>
      <c r="C13" s="350">
        <v>700035.833333333</v>
      </c>
      <c r="D13" s="231">
        <f t="shared" si="1"/>
        <v>10.1</v>
      </c>
      <c r="E13" s="231"/>
      <c r="F13" s="232">
        <f t="shared" si="0"/>
        <v>103.82655425957535</v>
      </c>
      <c r="G13" s="232">
        <v>124.3</v>
      </c>
    </row>
    <row r="14" spans="1:7" s="66" customFormat="1" ht="21" customHeight="1">
      <c r="A14" s="8" t="s">
        <v>99</v>
      </c>
      <c r="B14" s="349">
        <v>151023.266666667</v>
      </c>
      <c r="C14" s="350">
        <v>155523.266666667</v>
      </c>
      <c r="D14" s="231">
        <f t="shared" si="1"/>
        <v>2.2</v>
      </c>
      <c r="E14" s="231"/>
      <c r="F14" s="232">
        <f t="shared" si="0"/>
        <v>102.97967333068767</v>
      </c>
      <c r="G14" s="232">
        <v>124.4</v>
      </c>
    </row>
    <row r="15" spans="1:7" s="66" customFormat="1" ht="21" customHeight="1">
      <c r="A15" s="8" t="s">
        <v>100</v>
      </c>
      <c r="B15" s="349">
        <v>136873.666666667</v>
      </c>
      <c r="C15" s="350">
        <v>140873.666666667</v>
      </c>
      <c r="D15" s="231">
        <f t="shared" si="1"/>
        <v>2</v>
      </c>
      <c r="E15" s="231"/>
      <c r="F15" s="232">
        <f t="shared" si="0"/>
        <v>102.92240289707539</v>
      </c>
      <c r="G15" s="232">
        <v>118</v>
      </c>
    </row>
    <row r="16" spans="1:7" s="66" customFormat="1" ht="21" customHeight="1">
      <c r="A16" s="8" t="s">
        <v>101</v>
      </c>
      <c r="B16" s="349">
        <v>248060.9</v>
      </c>
      <c r="C16" s="350">
        <v>254060.9</v>
      </c>
      <c r="D16" s="231">
        <f t="shared" si="1"/>
        <v>3.7</v>
      </c>
      <c r="E16" s="231"/>
      <c r="F16" s="232">
        <f t="shared" si="0"/>
        <v>102.41876087686532</v>
      </c>
      <c r="G16" s="232">
        <v>109.9</v>
      </c>
    </row>
    <row r="17" spans="1:7" s="66" customFormat="1" ht="21" customHeight="1">
      <c r="A17" s="8" t="s">
        <v>102</v>
      </c>
      <c r="B17" s="349">
        <v>105457.266666667</v>
      </c>
      <c r="C17" s="350">
        <v>111037.266666667</v>
      </c>
      <c r="D17" s="231">
        <f>100-SUM(D6:D16)</f>
        <v>1.6000000000000085</v>
      </c>
      <c r="E17" s="231"/>
      <c r="F17" s="232">
        <f t="shared" si="0"/>
        <v>105.29124277195375</v>
      </c>
      <c r="G17" s="232">
        <v>104</v>
      </c>
    </row>
    <row r="18" spans="1:4" ht="21" customHeight="1">
      <c r="A18" s="8"/>
      <c r="B18" s="67"/>
      <c r="C18" s="68"/>
      <c r="D18" s="300"/>
    </row>
    <row r="19" spans="1:4" ht="21.75" customHeight="1">
      <c r="A19" s="69"/>
      <c r="B19" s="70"/>
      <c r="C19" s="69"/>
      <c r="D19" s="301"/>
    </row>
    <row r="20" s="3" customFormat="1" ht="21" customHeight="1">
      <c r="D20" s="293"/>
    </row>
    <row r="21" spans="2:4" ht="12.75">
      <c r="B21" s="32"/>
      <c r="C21" s="32"/>
      <c r="D21" s="302"/>
    </row>
    <row r="22" ht="12.75">
      <c r="D22" s="303"/>
    </row>
    <row r="23" ht="12.75">
      <c r="D23" s="304"/>
    </row>
    <row r="24" ht="12.75">
      <c r="D24" s="304"/>
    </row>
    <row r="25" ht="12.75">
      <c r="D25" s="304"/>
    </row>
    <row r="26" ht="12.75">
      <c r="D26" s="303"/>
    </row>
  </sheetData>
  <sheetProtection/>
  <mergeCells count="4">
    <mergeCell ref="A1:D1"/>
    <mergeCell ref="B3:B4"/>
    <mergeCell ref="C3:D3"/>
    <mergeCell ref="F3:G3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Windows User</cp:lastModifiedBy>
  <cp:lastPrinted>2020-07-21T07:46:04Z</cp:lastPrinted>
  <dcterms:created xsi:type="dcterms:W3CDTF">2001-11-29T09:43:14Z</dcterms:created>
  <dcterms:modified xsi:type="dcterms:W3CDTF">2022-01-25T10:15:07Z</dcterms:modified>
  <cp:category/>
  <cp:version/>
  <cp:contentType/>
  <cp:contentStatus/>
</cp:coreProperties>
</file>