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844" firstSheet="7" activeTab="14"/>
  </bookViews>
  <sheets>
    <sheet name="Sheet1" sheetId="1" r:id="rId1"/>
    <sheet name="1 Tien do NN" sheetId="2" r:id="rId2"/>
    <sheet name="2. Vụ đông xuân" sheetId="3" r:id="rId3"/>
    <sheet name="3. Vụ hè thu" sheetId="4" r:id="rId4"/>
    <sheet name="4. IIP" sheetId="5" r:id="rId5"/>
    <sheet name="5. SPCN chuyeu" sheetId="6" r:id="rId6"/>
    <sheet name="6. Chỉ số lao động" sheetId="7" r:id="rId7"/>
    <sheet name="7. VDT" sheetId="8" r:id="rId8"/>
    <sheet name="8. NH" sheetId="9" r:id="rId9"/>
    <sheet name="9. Tongmucbanle_HHDV" sheetId="10" r:id="rId10"/>
    <sheet name="10. Tổng mức bl" sheetId="11" r:id="rId11"/>
    <sheet name="11. Luu tru an uong" sheetId="12" r:id="rId12"/>
    <sheet name="12. Xuatkhau" sheetId="13" r:id="rId13"/>
    <sheet name="13. Nhapkhau" sheetId="14" r:id="rId14"/>
    <sheet name="14. Chi so gia" sheetId="15" r:id="rId15"/>
    <sheet name="15. Doanh thu VT" sheetId="16" r:id="rId16"/>
    <sheet name="16. Vantai" sheetId="17" r:id="rId17"/>
    <sheet name="17. Tai nan GThong" sheetId="18" r:id="rId18"/>
  </sheets>
  <externalReferences>
    <externalReference r:id="rId21"/>
  </externalReferences>
  <definedNames>
    <definedName name="_Fill" hidden="1">#REF!</definedName>
    <definedName name="nhan">#REF!</definedName>
  </definedNames>
  <calcPr fullCalcOnLoad="1"/>
</workbook>
</file>

<file path=xl/sharedStrings.xml><?xml version="1.0" encoding="utf-8"?>
<sst xmlns="http://schemas.openxmlformats.org/spreadsheetml/2006/main" count="766" uniqueCount="393">
  <si>
    <t>Tấn</t>
  </si>
  <si>
    <t>TỔNG SỐ</t>
  </si>
  <si>
    <t>TỔNG TRỊ GIÁ</t>
  </si>
  <si>
    <t>Thực hiện</t>
  </si>
  <si>
    <t>Bia đóng chai</t>
  </si>
  <si>
    <t>Tấm lợp bằng kim loại</t>
  </si>
  <si>
    <t>Điện sản xuất</t>
  </si>
  <si>
    <t>Điện thương phẩm</t>
  </si>
  <si>
    <t>Triệu kwh</t>
  </si>
  <si>
    <t>Dăm gỗ</t>
  </si>
  <si>
    <t>Hàng hoá khác</t>
  </si>
  <si>
    <t>Hàng thuỷ sản</t>
  </si>
  <si>
    <t>Gạo</t>
  </si>
  <si>
    <t>Giày dép các loại</t>
  </si>
  <si>
    <t>Phi lê cá và các loại cá tươi ướp lạnh</t>
  </si>
  <si>
    <t>Hộp, thùng bằng bìa cứng</t>
  </si>
  <si>
    <t>Dung dịch đạm huyết thanh</t>
  </si>
  <si>
    <t>Đá ốp lát</t>
  </si>
  <si>
    <t>Cấu kiện nhà lắp sẵn bằng kim loại</t>
  </si>
  <si>
    <t>Cấu kiện thép và cột làm bằng thép…</t>
  </si>
  <si>
    <t>Bàn bằng gỗ các loại</t>
  </si>
  <si>
    <t>Tôm đông lạnh</t>
  </si>
  <si>
    <t>Phân theo ngành kinh tế</t>
  </si>
  <si>
    <t>Lít</t>
  </si>
  <si>
    <t>Chiếc</t>
  </si>
  <si>
    <t>Nước uống được</t>
  </si>
  <si>
    <t>Thương nghiệp</t>
  </si>
  <si>
    <t>Dịch vụ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</si>
  <si>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</si>
  <si>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</si>
  <si>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Đơn vị tính: %</t>
  </si>
  <si>
    <t>B. Khai khoáng</t>
  </si>
  <si>
    <t>07. Khai thác quặng kim loại</t>
  </si>
  <si>
    <t>08. Khai khoáng khác</t>
  </si>
  <si>
    <t>C. Công nghiệp chế biến, chế tạo</t>
  </si>
  <si>
    <t>10. Sản xuất chế biến thực phẩm</t>
  </si>
  <si>
    <t>11. Sản xuất đồ uống</t>
  </si>
  <si>
    <t>14. Sản xuất trang phục</t>
  </si>
  <si>
    <t>16. Chế biến gỗ và sản xuất sản phẩm từ gỗ, tre, nứa (trừ giường, tủ, bàn, ghế); sản xuất sản phẩm từ rơm, rạ và vật liệu tết bện</t>
  </si>
  <si>
    <t>17. Sản xuất giấy và sản phẩm từ giấy</t>
  </si>
  <si>
    <t>21. Sản xuất thuốc, hóa dược và dược liệu</t>
  </si>
  <si>
    <t>23. Sản xuất sản phẩm từ khoáng phi kim loại khác</t>
  </si>
  <si>
    <t>25. Sản xuất sản phẩm từ kim loại đúc sẵn (trừ máy móc, thiết bị)</t>
  </si>
  <si>
    <t>31. Sản xuất giường, tủ, bàn ghế</t>
  </si>
  <si>
    <t>D. Sản xuất và phân phối điện, khí đốt, nước nóng, hơi nước và điều hòa không khí</t>
  </si>
  <si>
    <t>35. Sản xuất và phân phối điện, khí đốt, nước nóng, hơi nước và điều hòa không khí</t>
  </si>
  <si>
    <t xml:space="preserve">E. Cung cấp nước, quản lý và xử lý rác thải, nước thải </t>
  </si>
  <si>
    <t>36. Khai thác, xử lý và cung cấp nước</t>
  </si>
  <si>
    <t>38. Hoạt động thu gom, xử lý và tiêu hủy rác thải; tái chế phế liệu</t>
  </si>
  <si>
    <t>Đơn vị
tính</t>
  </si>
  <si>
    <t>Vụ</t>
  </si>
  <si>
    <t>Người</t>
  </si>
  <si>
    <t xml:space="preserve">     Hàng ăn và dịch vụ ăn uống</t>
  </si>
  <si>
    <r>
      <t xml:space="preserve">         </t>
    </r>
    <r>
      <rPr>
        <i/>
        <sz val="10"/>
        <rFont val="Arial"/>
        <family val="2"/>
      </rPr>
      <t>Trong đó:</t>
    </r>
  </si>
  <si>
    <t xml:space="preserve">                        Lương thực</t>
  </si>
  <si>
    <t xml:space="preserve">                        Thực phẩm</t>
  </si>
  <si>
    <t xml:space="preserve">                        Ăn uống ngoài gia đình</t>
  </si>
  <si>
    <t xml:space="preserve">     Đồ uống và thuốc lá</t>
  </si>
  <si>
    <t xml:space="preserve">     Nhà ở, điện, nuớc, chất đốt và VLXD</t>
  </si>
  <si>
    <t xml:space="preserve">     Thiết bị và đồ dùng gia đình</t>
  </si>
  <si>
    <t xml:space="preserve">     Thuốc và dịch vụ y tế</t>
  </si>
  <si>
    <t xml:space="preserve">     Giao thông</t>
  </si>
  <si>
    <t xml:space="preserve">     Bưu chính viễn thông</t>
  </si>
  <si>
    <t xml:space="preserve">     Giáo dục</t>
  </si>
  <si>
    <t xml:space="preserve">     Văn hoá, giải trí và du lịch</t>
  </si>
  <si>
    <t xml:space="preserve">     Hàng hoá và dịch vụ khác</t>
  </si>
  <si>
    <t>2. CHỈ SỐ GIÁ VÀNG</t>
  </si>
  <si>
    <t>3. CHỈ SỐ GIÁ ĐÔ LA MỸ</t>
  </si>
  <si>
    <t>Khách sạn, nhà hàng</t>
  </si>
  <si>
    <t>"</t>
  </si>
  <si>
    <t>TOÀN NGÀNH</t>
  </si>
  <si>
    <t>Bộ com-lê, quần áo đồng bộ</t>
  </si>
  <si>
    <r>
      <t xml:space="preserve">Cơ cấu
</t>
    </r>
    <r>
      <rPr>
        <b/>
        <i/>
        <sz val="10"/>
        <rFont val="Arial"/>
        <family val="2"/>
      </rPr>
      <t>(%)</t>
    </r>
  </si>
  <si>
    <t>Giá trị</t>
  </si>
  <si>
    <t>Quặng và khoáng sản khác</t>
  </si>
  <si>
    <t>Gỗ</t>
  </si>
  <si>
    <t>Sản phẩm từ sắt thép</t>
  </si>
  <si>
    <t xml:space="preserve">   Máy móc thiết bị và dụng cụ phụ tùng</t>
  </si>
  <si>
    <t xml:space="preserve">   Gỗ và sản phẩm từ gỗ</t>
  </si>
  <si>
    <t xml:space="preserve">   Vải các loại</t>
  </si>
  <si>
    <t>Tháng trước</t>
  </si>
  <si>
    <t>Cùng kỳ năm trước</t>
  </si>
  <si>
    <t>Thức ăn gia súc</t>
  </si>
  <si>
    <t>Du lịch lữ hành</t>
  </si>
  <si>
    <t>-</t>
  </si>
  <si>
    <t>Lương thực, thực phẩm</t>
  </si>
  <si>
    <t>Hàng may mặc</t>
  </si>
  <si>
    <t>Đồ dùng, dụng cụ, trang thiết bị gia đình</t>
  </si>
  <si>
    <t>Vật phẩm, văn hóa, giáo dục</t>
  </si>
  <si>
    <t>Gỗ và vật liệu xây dựng</t>
  </si>
  <si>
    <t>Ô tô các loại</t>
  </si>
  <si>
    <t>Phương tiện đi lại (kể cả phụ tùng)</t>
  </si>
  <si>
    <t>Xăng, dầu các loại</t>
  </si>
  <si>
    <t>Nhiên liệu khác (trừ xăng dầu)</t>
  </si>
  <si>
    <t>Đá quý, kim loại quý và sản phẩm</t>
  </si>
  <si>
    <t>Hàng hóa khác</t>
  </si>
  <si>
    <t>SC ô tô, mô tô, xe máy và xe có động cơ khác</t>
  </si>
  <si>
    <t>Sắn và các sản phẩm từ sắn</t>
  </si>
  <si>
    <t>Sản phẩm từ chất dẻo</t>
  </si>
  <si>
    <t>Sản phẩm gỗ</t>
  </si>
  <si>
    <t>Hàng dệt, may</t>
  </si>
  <si>
    <t>Thức ăn gia súc và nguyên liệu</t>
  </si>
  <si>
    <t>Nguyên phụ liệu dược phẩm</t>
  </si>
  <si>
    <t>Nguyên phụ liệu dệt, may, da, giày</t>
  </si>
  <si>
    <t>Máy móc thiết bị và dụng cụ phụ tùng</t>
  </si>
  <si>
    <t xml:space="preserve">     May mặc, mũ nón, giày dép</t>
  </si>
  <si>
    <t>1. Tai nạn giao thông</t>
  </si>
  <si>
    <t>Số vụ tai nạn giao thông</t>
  </si>
  <si>
    <t>Số người chết</t>
  </si>
  <si>
    <t>Số người bị thương</t>
  </si>
  <si>
    <t>Triệu đồng</t>
  </si>
  <si>
    <t>Số vụ vi phạm đã phát hiện</t>
  </si>
  <si>
    <t>Số vụ đã xử lý</t>
  </si>
  <si>
    <t>Số tiền xử phạt</t>
  </si>
  <si>
    <t>Sắt thép và sản phẩm từ sắt thép</t>
  </si>
  <si>
    <t>Dịch vụ lưu trú</t>
  </si>
  <si>
    <t>Dịch vụ ăn uống</t>
  </si>
  <si>
    <t>Vận tải hành khách</t>
  </si>
  <si>
    <t>Đường bộ</t>
  </si>
  <si>
    <t>Đường sắt</t>
  </si>
  <si>
    <t>Đường thủy</t>
  </si>
  <si>
    <t>Đường hàng không</t>
  </si>
  <si>
    <t>Vận tải hàng hóa</t>
  </si>
  <si>
    <t>Dịch vụ hỗ trợ vận tải</t>
  </si>
  <si>
    <t>13. Dệt</t>
  </si>
  <si>
    <t>15. Sản xuất da và các sản phẩm có liên quan</t>
  </si>
  <si>
    <t>18. In, sao chép bản ghi các loại</t>
  </si>
  <si>
    <t>20. Sản xuất hóa chất và sản phẩm hóa chất</t>
  </si>
  <si>
    <t>22. Sản xuất sản phẩm từ cao su và plastic</t>
  </si>
  <si>
    <t>24. Sản xuất kim loại</t>
  </si>
  <si>
    <t>27. Sản xuất thiết bị điện</t>
  </si>
  <si>
    <t>28. Sản xuất máy móc, thiết bị chưa được phân vào đâu</t>
  </si>
  <si>
    <t>30. Sản xuất phương tiện vận tải khác</t>
  </si>
  <si>
    <t>32. Công nghiệp chế biến, chế tạo khác</t>
  </si>
  <si>
    <t>33. Sửa chữa, bảo dưỡng và lắp đặt máy móc và thiết bị</t>
  </si>
  <si>
    <t>Sữa và kem chưa cô đặc</t>
  </si>
  <si>
    <t>1000 lít</t>
  </si>
  <si>
    <t>Tinh bột sắn</t>
  </si>
  <si>
    <t>Thức ăn gia cầm</t>
  </si>
  <si>
    <t>Các loại mền chăn, các loại nệm, đệm</t>
  </si>
  <si>
    <t>1000 cái</t>
  </si>
  <si>
    <t>Giày dép</t>
  </si>
  <si>
    <t>1000 đôi</t>
  </si>
  <si>
    <t>Báo in</t>
  </si>
  <si>
    <t>Triệu trang</t>
  </si>
  <si>
    <t>Sản phẩm in khác</t>
  </si>
  <si>
    <t>Ôxy</t>
  </si>
  <si>
    <t>Titan ôxit</t>
  </si>
  <si>
    <t>Phân khoáng hoặc phân hóa học</t>
  </si>
  <si>
    <t>Dược phẩm khác chưa được phân vào đâu</t>
  </si>
  <si>
    <t>Kg</t>
  </si>
  <si>
    <t>Bao và túi từ plastic</t>
  </si>
  <si>
    <t>Plastic dạng sợi</t>
  </si>
  <si>
    <t>Tấm, phiến, màng, lỏ và dải</t>
  </si>
  <si>
    <t>Gạch xây dựng bằng đất sét nung</t>
  </si>
  <si>
    <t>1000 viên</t>
  </si>
  <si>
    <t>Gạch và gạch khối xây dựng</t>
  </si>
  <si>
    <t>Bê tông trộn sẵn</t>
  </si>
  <si>
    <r>
      <t>M</t>
    </r>
    <r>
      <rPr>
        <vertAlign val="superscript"/>
        <sz val="10"/>
        <rFont val="Arial"/>
        <family val="2"/>
      </rPr>
      <t>3</t>
    </r>
  </si>
  <si>
    <t>Gang thỏi hợp kim</t>
  </si>
  <si>
    <t>Ống bằng sắt, thép</t>
  </si>
  <si>
    <t>Loa đã hoặc chưa lắp vào hộp loa</t>
  </si>
  <si>
    <t>Cái</t>
  </si>
  <si>
    <t>Quạt bàn, quạt tường, quạt trần</t>
  </si>
  <si>
    <t>Máy bào, máy phay</t>
  </si>
  <si>
    <t>Máy và thiết bị cơ khí khác</t>
  </si>
  <si>
    <t>Ghế khác có khung bằng gỗ</t>
  </si>
  <si>
    <t>1. Tổng nguồn vốn huy động</t>
  </si>
  <si>
    <t>2. Tổng dư nợ cho vay</t>
  </si>
  <si>
    <t>Thuốc nước để tiêm</t>
  </si>
  <si>
    <t>Thực hiện kỳ này</t>
  </si>
  <si>
    <t>cùng kỳ</t>
  </si>
  <si>
    <t>năm trước</t>
  </si>
  <si>
    <t>so với cùng kỳ</t>
  </si>
  <si>
    <t>kỳ này</t>
  </si>
  <si>
    <r>
      <t xml:space="preserve">năm trước </t>
    </r>
    <r>
      <rPr>
        <b/>
        <i/>
        <sz val="10"/>
        <rFont val="Arial"/>
        <family val="2"/>
      </rPr>
      <t>(%)</t>
    </r>
  </si>
  <si>
    <t>Ước tính</t>
  </si>
  <si>
    <t>Cộng dồn</t>
  </si>
  <si>
    <t>năm</t>
  </si>
  <si>
    <r>
      <t xml:space="preserve">so với </t>
    </r>
    <r>
      <rPr>
        <b/>
        <i/>
        <sz val="10"/>
        <rFont val="Arial"/>
        <family val="2"/>
      </rPr>
      <t>(%)</t>
    </r>
  </si>
  <si>
    <t>với cùng kỳ</t>
  </si>
  <si>
    <t>Công nghiệp chế biến, chế tạo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</si>
  <si>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</si>
  <si>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</si>
  <si>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</si>
  <si>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</si>
  <si>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</si>
  <si>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</si>
  <si>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</si>
  <si>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</si>
  <si>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</si>
  <si>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</si>
  <si>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</si>
  <si>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</si>
  <si>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</si>
  <si>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</si>
  <si>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</si>
  <si>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</si>
  <si>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giường, tủ, bàn, ghế</t>
  </si>
  <si>
    <t>Công nghiệp chế biến, chế tạo khác</t>
  </si>
  <si>
    <t>Phân theo ngành công nghiệp cấp I</t>
  </si>
  <si>
    <t>Khai khoáng</t>
  </si>
  <si>
    <t>Sản xuất và phân phối điện, khí đốt, nước nóng, hơi nước
và điều hòa không khí</t>
  </si>
  <si>
    <t>Cung cấp nước, hoạt động quản lý và xử lý rác thải, nước thải</t>
  </si>
  <si>
    <t>Phân theo ngành công nghiệp cấp II</t>
  </si>
  <si>
    <t>Khai thác quặng kim loại</t>
  </si>
  <si>
    <t>Khai khoáng khác</t>
  </si>
  <si>
    <t>Chế biến gỗ và sản xuất sản phẩm từ gỗ, tre, nứa (trừ giường, 
tủ, bàn, ghế); sản xuất sản phẩm từ rơm, rạ và vật liệu tết bện</t>
  </si>
  <si>
    <t>Sản xuất phương tiện vận tải khác</t>
  </si>
  <si>
    <t>Sản xuất và phân phối điện, khí đốt, nước nóng, hơi nước 
và điều hoà không khí</t>
  </si>
  <si>
    <t>Khai thác, xử lý và cung cấp nước</t>
  </si>
  <si>
    <t>Hoạt động thu gom, xử lý và tiêu huỷ rác thải; tái chế phế liệu</t>
  </si>
  <si>
    <t>Phân theo loại hình doanh nghiệp</t>
  </si>
  <si>
    <t>Doanh nghiệp Nhà nước</t>
  </si>
  <si>
    <t>Doanh nghiệp ngoài Nhà nước</t>
  </si>
  <si>
    <t>Doanh nghiệp có vốn đầu tư nước ngoài</t>
  </si>
  <si>
    <t xml:space="preserve">*Ghi chú: </t>
  </si>
  <si>
    <t>Ống tuýp, ống dẫn và ống vòi loại cứng</t>
  </si>
  <si>
    <t>Đơn vị tính: Triệu đồng</t>
  </si>
  <si>
    <t>Đơn vị tính: Tỷ đồng</t>
  </si>
  <si>
    <t>Đơn vị tính:  Triệu đồng</t>
  </si>
  <si>
    <t>Đơn vị tính: 1000 USD</t>
  </si>
  <si>
    <t>Kinh tế Nhà nước</t>
  </si>
  <si>
    <t>Kinh tế tư nhân</t>
  </si>
  <si>
    <t>Kinh tế có vốn đầu tư nước ngoài</t>
  </si>
  <si>
    <t>so với</t>
  </si>
  <si>
    <t xml:space="preserve">   Phân bón</t>
  </si>
  <si>
    <t xml:space="preserve"> </t>
  </si>
  <si>
    <t xml:space="preserve">    Cây ngô</t>
  </si>
  <si>
    <t xml:space="preserve">    Cây lạc</t>
  </si>
  <si>
    <t xml:space="preserve">    Rau các loại</t>
  </si>
  <si>
    <t xml:space="preserve">    Đậu các loại</t>
  </si>
  <si>
    <t xml:space="preserve">Ước tính </t>
  </si>
  <si>
    <t xml:space="preserve"> kế hoạch</t>
  </si>
  <si>
    <t>năm trước (%)</t>
  </si>
  <si>
    <t>Vốn ngân sách Nhà nước cấp tỉnh</t>
  </si>
  <si>
    <t xml:space="preserve">  - Vốn cân đối ngân sách tỉnh</t>
  </si>
  <si>
    <t xml:space="preserve">     Trong đó: Thu từ quỹ sử dụng đất</t>
  </si>
  <si>
    <t xml:space="preserve">  - Vốn Trung ương hỗ trợ đầu tư theo mục tiêu</t>
  </si>
  <si>
    <t xml:space="preserve">  - Vốn nước ngoài (ODA)</t>
  </si>
  <si>
    <t xml:space="preserve">  - Xổ số kiến thiết</t>
  </si>
  <si>
    <t xml:space="preserve">  - Vốn khác</t>
  </si>
  <si>
    <t>Vốn ngân sách Nhà nước cấp huyện</t>
  </si>
  <si>
    <t xml:space="preserve">  - Vốn cân đối ngân sách huyện</t>
  </si>
  <si>
    <t xml:space="preserve">  - Vốn Tỉnh hỗ trợ đầu tư theo mục tiêu</t>
  </si>
  <si>
    <t>Vốn ngân sách Nhà nước cấp xã</t>
  </si>
  <si>
    <t xml:space="preserve">  - Vốn cân đối ngân sách xã</t>
  </si>
  <si>
    <t xml:space="preserve">  - Vốn huyện hỗ trợ đầu tư theo mục tiêu</t>
  </si>
  <si>
    <t>Thực</t>
  </si>
  <si>
    <t xml:space="preserve">Ước </t>
  </si>
  <si>
    <t>Ước</t>
  </si>
  <si>
    <t>hiện</t>
  </si>
  <si>
    <t>tính</t>
  </si>
  <si>
    <t>Dịch vụ lưu trú, ăn uống</t>
  </si>
  <si>
    <t>Dịch vụ tiêu dùng khác</t>
  </si>
  <si>
    <t>Chia theo mặt hàng chủ yếu</t>
  </si>
  <si>
    <t>Bình quân</t>
  </si>
  <si>
    <t>Kỳ gốc</t>
  </si>
  <si>
    <t>Tháng 12</t>
  </si>
  <si>
    <t>1. CHỈ SỐ GIÁ TIÊU DÙNG</t>
  </si>
  <si>
    <t xml:space="preserve">                        Dịch vụ y tế</t>
  </si>
  <si>
    <t xml:space="preserve">                        Dịch vụ giáo dục</t>
  </si>
  <si>
    <t>A. HÀNH KHÁCH</t>
  </si>
  <si>
    <t>I. Vận chuyển (Nghìn HK)</t>
  </si>
  <si>
    <t>Phân theo ngành vận tải</t>
  </si>
  <si>
    <t>Hàng không</t>
  </si>
  <si>
    <t>B. HÀNG HÓA</t>
  </si>
  <si>
    <t>I. Vận chuyển (Nghìn tấn)</t>
  </si>
  <si>
    <r>
      <t xml:space="preserve">C. HÀNG HÓA 
    THÔNG QUA CẢNG - </t>
    </r>
    <r>
      <rPr>
        <b/>
        <i/>
        <sz val="10"/>
        <rFont val="Arial"/>
        <family val="2"/>
      </rPr>
      <t>Nghìn TTQ</t>
    </r>
  </si>
  <si>
    <t>1000 chiếc</t>
  </si>
  <si>
    <r>
      <t>1000 m</t>
    </r>
    <r>
      <rPr>
        <vertAlign val="superscript"/>
        <sz val="10"/>
        <rFont val="Arial"/>
        <family val="2"/>
      </rPr>
      <t>3</t>
    </r>
  </si>
  <si>
    <t>Tháng 7</t>
  </si>
  <si>
    <t>tháng 7</t>
  </si>
  <si>
    <t>Máy chế biến bột giấy từ vật liệu sợi xen lu lô</t>
  </si>
  <si>
    <t>II. Luân chuyển (Nghìn HK.km)</t>
  </si>
  <si>
    <t>II. Luân chuyển (Nghìn tấn.km)</t>
  </si>
  <si>
    <t>(Ha)</t>
  </si>
  <si>
    <r>
      <t xml:space="preserve">năm trước </t>
    </r>
    <r>
      <rPr>
        <b/>
        <i/>
        <sz val="10"/>
        <rFont val="Arial"/>
        <family val="2"/>
      </rPr>
      <t>(Ha)</t>
    </r>
  </si>
  <si>
    <t>Quặng inmenit và tinh quặng inmenit</t>
  </si>
  <si>
    <t>Tháng 7 năm</t>
  </si>
  <si>
    <t>Bưu chính, chuyển phát</t>
  </si>
  <si>
    <t>Cùng kỳ
năm trước</t>
  </si>
  <si>
    <t>3. Tỷ lệ nợ xấu trên tổng dư nợ (%)</t>
  </si>
  <si>
    <t>Diện tích, năng suất và sản lượng một số cây hàng năm</t>
  </si>
  <si>
    <t>Lúa Đông Xuân</t>
  </si>
  <si>
    <t>Ngô</t>
  </si>
  <si>
    <t>Khoai lang</t>
  </si>
  <si>
    <t>Sắn</t>
  </si>
  <si>
    <t>Mía</t>
  </si>
  <si>
    <t>Thuốc lá</t>
  </si>
  <si>
    <t>Cói</t>
  </si>
  <si>
    <t>Đậu tương</t>
  </si>
  <si>
    <t>Lạc</t>
  </si>
  <si>
    <t>Vừng</t>
  </si>
  <si>
    <t>Rau các loại</t>
  </si>
  <si>
    <t>Đậu các loại</t>
  </si>
  <si>
    <r>
      <t xml:space="preserve">Tổng diện tích gieo trồng </t>
    </r>
    <r>
      <rPr>
        <b/>
        <i/>
        <sz val="10"/>
        <rFont val="Arial"/>
        <family val="2"/>
      </rPr>
      <t>(Ha)</t>
    </r>
  </si>
  <si>
    <r>
      <t xml:space="preserve">Tổng sản lượng lương thực có hạt </t>
    </r>
    <r>
      <rPr>
        <b/>
        <i/>
        <sz val="10"/>
        <rFont val="Arial"/>
        <family val="2"/>
      </rPr>
      <t>(Tấn)</t>
    </r>
  </si>
  <si>
    <r>
      <t xml:space="preserve">    Diện tích </t>
    </r>
    <r>
      <rPr>
        <i/>
        <sz val="10"/>
        <rFont val="Arial"/>
        <family val="2"/>
      </rPr>
      <t>(Ha)</t>
    </r>
  </si>
  <si>
    <r>
      <t xml:space="preserve">    Năng suất </t>
    </r>
    <r>
      <rPr>
        <i/>
        <sz val="10"/>
        <rFont val="Arial"/>
        <family val="2"/>
      </rPr>
      <t>(Tạ/ha)</t>
    </r>
  </si>
  <si>
    <r>
      <t xml:space="preserve">    Sản lượng</t>
    </r>
    <r>
      <rPr>
        <i/>
        <sz val="10"/>
        <rFont val="Arial"/>
        <family val="2"/>
      </rPr>
      <t xml:space="preserve"> (Tấn)</t>
    </r>
  </si>
  <si>
    <t>Lúa Hè Thu</t>
  </si>
  <si>
    <t>Đậu/đỗ các loại</t>
  </si>
  <si>
    <t>Tháng 8</t>
  </si>
  <si>
    <t>8 tháng</t>
  </si>
  <si>
    <t xml:space="preserve"> tháng 7</t>
  </si>
  <si>
    <t>tháng 8</t>
  </si>
  <si>
    <t>Tháng 8 năm</t>
  </si>
  <si>
    <t>8. Hoạt động ngân hàng</t>
  </si>
  <si>
    <t>12. Xuất khẩu</t>
  </si>
  <si>
    <t>13. Nhập khẩu</t>
  </si>
  <si>
    <t>(2019)</t>
  </si>
  <si>
    <t>năm 2021</t>
  </si>
  <si>
    <t>So với cùng kỳ</t>
  </si>
  <si>
    <t xml:space="preserve">8 tháng </t>
  </si>
  <si>
    <r>
      <rPr>
        <b/>
        <sz val="12"/>
        <rFont val="Times New Roman"/>
        <family val="1"/>
      </rPr>
      <t>CỤC THỐNG KÊ TỈNH BÌNH ĐỊNH
Số:    /BC-CTK</t>
    </r>
    <r>
      <rPr>
        <b/>
        <sz val="14"/>
        <rFont val="Times New Roman"/>
        <family val="1"/>
      </rPr>
      <t xml:space="preserve">
</t>
    </r>
    <r>
      <rPr>
        <b/>
        <sz val="18"/>
        <rFont val="Times New Roman"/>
        <family val="1"/>
      </rPr>
      <t>BÁO CÁO 
ƯỚC TÍNH SỐ LIỆU 
KINH TẾ - XÃ HỘI</t>
    </r>
    <r>
      <rPr>
        <b/>
        <sz val="14"/>
        <rFont val="Times New Roman"/>
        <family val="1"/>
      </rPr>
      <t xml:space="preserve">
THÁNG 8 VÀ 8 THÁNG NĂM 2022
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Bình Định, tháng 8 - 2022</t>
    </r>
  </si>
  <si>
    <r>
      <t>1. Sản xuất nông nghiệp đến ngày 15</t>
    </r>
    <r>
      <rPr>
        <b/>
        <sz val="14"/>
        <rFont val="Arial"/>
        <family val="2"/>
      </rPr>
      <t xml:space="preserve"> th</t>
    </r>
    <r>
      <rPr>
        <b/>
        <sz val="14"/>
        <rFont val="Arial"/>
        <family val="2"/>
      </rPr>
      <t>áng 8 năm 2022</t>
    </r>
  </si>
  <si>
    <t>2. Kết quả sản xuất cây hàng năm Vụ Đông Xuân 2021 - 2022</t>
  </si>
  <si>
    <t>Chính thức 
Vụ Đông Xuân
 2020-2021</t>
  </si>
  <si>
    <t>3. Ước tính diện tích, năng suất, sản lượng cây hàng năm 
    Vụ Hè Thu năm 2022</t>
  </si>
  <si>
    <t>Chính thức 
Vụ Hè Thu
năm 2021</t>
  </si>
  <si>
    <t>Ước tính
 Vụ Hè Thu 
năm 2022</t>
  </si>
  <si>
    <r>
      <t xml:space="preserve">Vụ Hè Thu 
2022
so với
cùng kỳ 
</t>
    </r>
    <r>
      <rPr>
        <b/>
        <i/>
        <sz val="10"/>
        <rFont val="Arial"/>
        <family val="2"/>
      </rPr>
      <t>(%)</t>
    </r>
  </si>
  <si>
    <r>
      <t xml:space="preserve">3. </t>
    </r>
    <r>
      <rPr>
        <i/>
        <sz val="14"/>
        <rFont val="Arial"/>
        <family val="2"/>
      </rPr>
      <t xml:space="preserve">(Tiếp theo) </t>
    </r>
    <r>
      <rPr>
        <b/>
        <sz val="14"/>
        <rFont val="Arial"/>
        <family val="2"/>
      </rPr>
      <t>Ước tính diện tích, năng suất, sản lượng cây hàng năm 
    Vụ Hè Thu năm 2022</t>
    </r>
  </si>
  <si>
    <t>4. Chỉ số sản xuất công nghiệp tháng 8 và 8 tháng năm 2022</t>
  </si>
  <si>
    <t xml:space="preserve">  - Cây lúa </t>
  </si>
  <si>
    <t xml:space="preserve">   Lúa Đông Xuân</t>
  </si>
  <si>
    <t xml:space="preserve">   Lúa Hè Thu</t>
  </si>
  <si>
    <t xml:space="preserve">   Lúa mùa</t>
  </si>
  <si>
    <t xml:space="preserve">  - Cây hàng năm khác</t>
  </si>
  <si>
    <t xml:space="preserve">    Vụ Đông Xuân</t>
  </si>
  <si>
    <t xml:space="preserve">    Vụ Hè Thu</t>
  </si>
  <si>
    <t>năm 2022</t>
  </si>
  <si>
    <t>2022 so</t>
  </si>
  <si>
    <r>
      <t xml:space="preserve">năm 2021 </t>
    </r>
    <r>
      <rPr>
        <b/>
        <i/>
        <sz val="10"/>
        <rFont val="Arial"/>
        <family val="2"/>
      </rPr>
      <t>(%)</t>
    </r>
  </si>
  <si>
    <t>Đá xây dựng khác</t>
  </si>
  <si>
    <t>Hương cây</t>
  </si>
  <si>
    <t>1000 thẻ</t>
  </si>
  <si>
    <t>5. Sản lượng một số sản phẩm công nghiệp chủ yếu tháng 8 và 8 tháng năm 2022</t>
  </si>
  <si>
    <t>Tháng 8 năm 2022</t>
  </si>
  <si>
    <t>8 tháng năm</t>
  </si>
  <si>
    <r>
      <t>3.</t>
    </r>
    <r>
      <rPr>
        <b/>
        <i/>
        <sz val="14"/>
        <rFont val="Arial"/>
        <family val="2"/>
      </rPr>
      <t xml:space="preserve"> (Tiếp theo) </t>
    </r>
    <r>
      <rPr>
        <b/>
        <sz val="14"/>
        <rFont val="Arial"/>
        <family val="2"/>
      </rPr>
      <t>Sản lượng một số sản phẩm công nghiệp chủ yếu 
     tháng 8 và 8 tháng năm 2022</t>
    </r>
  </si>
  <si>
    <t>6. Chỉ số sử dụng lao động của doanh nghiệp công nghiệp 
     tháng 8 và 8 tháng năm 2022</t>
  </si>
  <si>
    <t>Ước tính tháng 8 
năm 2022
 so với 
tháng 7
năm 2022</t>
  </si>
  <si>
    <t>Ước tính tháng 8
năm 2022
so với 
cùng kỳ
năm 2021</t>
  </si>
  <si>
    <t>Cộng dồn 
8 tháng
năm 2022
so với 
cùng kỳ 
năm 2021</t>
  </si>
  <si>
    <t>7. Vốn đầu tư thực hiện thuộc nguồn vốn ngân sách Nhà nước 
    do địa phương quản lý tháng 8 và 8 tháng năm 2022</t>
  </si>
  <si>
    <t>2022 so với</t>
  </si>
  <si>
    <t>năm 2022 (%)</t>
  </si>
  <si>
    <t>Ước tính đến 
ngày 31 tháng 8
năm 2022</t>
  </si>
  <si>
    <t xml:space="preserve">Ước tính đến 
ngày 31 tháng 8
năm 2022 so với  (%)
</t>
  </si>
  <si>
    <t>Tháng 12 
năm 2021</t>
  </si>
  <si>
    <t>9. Tổng mức bán lẻ hàng hóa và doanh thu dịch vụ 
     tháng 8 và 8 tháng năm 2022</t>
  </si>
  <si>
    <t>Thực hiện 
tháng 7 năm 2022</t>
  </si>
  <si>
    <t>Ước tính tháng 8 năm 2022</t>
  </si>
  <si>
    <t>Cộng dồn 
8 tháng 
năm 2022</t>
  </si>
  <si>
    <r>
      <t xml:space="preserve">Ước tính 
tháng 8 
năm 2022
so với 
</t>
    </r>
    <r>
      <rPr>
        <b/>
        <i/>
        <sz val="10"/>
        <rFont val="Arial"/>
        <family val="2"/>
      </rPr>
      <t>(%)</t>
    </r>
  </si>
  <si>
    <r>
      <t xml:space="preserve">Cộng dồn 8 tháng năm 2022 so với cùng kỳ năm trước </t>
    </r>
    <r>
      <rPr>
        <b/>
        <i/>
        <sz val="10"/>
        <rFont val="Arial"/>
        <family val="2"/>
      </rPr>
      <t>(%)</t>
    </r>
  </si>
  <si>
    <t>10. Doanh thu bán lẻ hàng hóa tháng 8 và 8 tháng năm 2022</t>
  </si>
  <si>
    <t>11. Doanh thu dịch vụ lưu trú, ăn uống, du lịch lữ hành 
      và dịch vụ tiêu dùng khác tháng 8 và 8 tháng năm 2022</t>
  </si>
  <si>
    <t>Thực hiện 
 tháng 7 năm 2022</t>
  </si>
  <si>
    <t>Cộng dồn 8 tháng 
năm 2022</t>
  </si>
  <si>
    <r>
      <t xml:space="preserve">Ước tính tháng 8 năm 2022
so với 
</t>
    </r>
    <r>
      <rPr>
        <b/>
        <i/>
        <sz val="10"/>
        <rFont val="Arial"/>
        <family val="2"/>
      </rPr>
      <t>(%)</t>
    </r>
  </si>
  <si>
    <t>14. Chỉ số giá tiêu dùng, chỉ số giá vàng và đô la Mỹ 
      tháng 8 và 8 tháng năm 2022</t>
  </si>
  <si>
    <t>Tháng 8 năm 2022 so với</t>
  </si>
  <si>
    <t>15. Doanh thu vận tải, kho bãi và dịch vụ hỗ trợ vận tải; 
       bưu chính, chuyển phát tháng 8 và 8 tháng năm 2022</t>
  </si>
  <si>
    <t>16. Vận tải hành khách và hàng hoá tháng 8 và 8 tháng năm 2022</t>
  </si>
  <si>
    <t>Ước tính 
tháng 8 
năm 2022</t>
  </si>
  <si>
    <t>Ước tính 
8 tháng 
năm 2022</t>
  </si>
  <si>
    <t>Tháng 8 năm 2022 so với tháng 7 năm 2022 (%)</t>
  </si>
  <si>
    <t>Tháng 8 năm 2022 so với cùng kỳ năm trước (%)</t>
  </si>
  <si>
    <t>8 tháng năm 2022 so với cùng kỳ năm trước (%)</t>
  </si>
  <si>
    <t>17. Trật tự, an toàn xã hội tháng 8 và 8 tháng năm 2022</t>
  </si>
  <si>
    <t>Cộng dồn 
8 tháng năm 2022</t>
  </si>
  <si>
    <t>2. Vi phạm môi trường</t>
  </si>
  <si>
    <r>
      <t xml:space="preserve">Tháng 8 năm 2022
so với 
</t>
    </r>
    <r>
      <rPr>
        <b/>
        <i/>
        <sz val="10"/>
        <rFont val="Arial"/>
        <family val="2"/>
      </rPr>
      <t>(%)</t>
    </r>
  </si>
  <si>
    <r>
      <t xml:space="preserve">Cộng dồn 8 tháng năm 2022 so với 
cùng kỳ 
</t>
    </r>
    <r>
      <rPr>
        <b/>
        <i/>
        <sz val="10"/>
        <rFont val="Arial"/>
        <family val="2"/>
      </rPr>
      <t>(%)</t>
    </r>
  </si>
  <si>
    <t xml:space="preserve">   - Số liệu tai nạn giao thông tháng 8/2022 tính từ ngày 15/7/2022 đến ngày 14/8/2022</t>
  </si>
  <si>
    <t xml:space="preserve">   - Vi phạm môi trường tháng 8/2022 tính từ ngày 19/7/2022 đến ngày 18/8/2022</t>
  </si>
  <si>
    <t>Đơn vị tính</t>
  </si>
  <si>
    <t>Sơ bộ
 Vụ Đông Xuân 
2021-2022</t>
  </si>
  <si>
    <t>Vụ Đông Xuân 
2021-2022
so với
cùng kỳ 
(%)</t>
  </si>
  <si>
    <t>Tổng diện tích gieo trồng</t>
  </si>
  <si>
    <t>Ha</t>
  </si>
  <si>
    <t>Tổng sản lượng lương thực có hạt</t>
  </si>
  <si>
    <t>Diện tích, năng suất và sản lượng</t>
  </si>
  <si>
    <t>một số cây hàng năm</t>
  </si>
  <si>
    <t xml:space="preserve">    Diện tích gieo trồng</t>
  </si>
  <si>
    <t xml:space="preserve">    Năng suất gieo trồng</t>
  </si>
  <si>
    <t>Tạ/Ha</t>
  </si>
  <si>
    <t xml:space="preserve">    Sản lượng</t>
  </si>
  <si>
    <r>
      <t xml:space="preserve">2. </t>
    </r>
    <r>
      <rPr>
        <i/>
        <sz val="14"/>
        <rFont val="Arial"/>
        <family val="2"/>
      </rPr>
      <t xml:space="preserve">(Tiếp theo) </t>
    </r>
    <r>
      <rPr>
        <b/>
        <sz val="14"/>
        <rFont val="Arial"/>
        <family val="2"/>
      </rPr>
      <t>Kết quả sản xuất cây hàng năm Vụ Đông Xuân 2021 - 2022</t>
    </r>
  </si>
  <si>
    <t xml:space="preserve">    Vụ Mùa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</si>
</sst>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\ &quot;€&quot;;[Red]\-#,##0.00\ &quot;€&quot;"/>
    <numFmt numFmtId="173" formatCode="0.0"/>
    <numFmt numFmtId="174" formatCode="#,##0.0"/>
    <numFmt numFmtId="175" formatCode="_(* #,##0.0_);_(* \(#,##0.0\);_(* &quot;-&quot;_);_(@_)"/>
    <numFmt numFmtId="176" formatCode="_(* #,##0.0_);_(* \(#,##0.0\);_(* &quot;-&quot;?_);_(@_)"/>
    <numFmt numFmtId="177" formatCode="_(* #,##0.0_);_(* \(#,##0.0\);_(* &quot;-&quot;??_);_(@_)"/>
    <numFmt numFmtId="178" formatCode="_(* #,##0.000_);_(* \(#,##0.000\);_(* &quot;-&quot;??_);_(@_)"/>
    <numFmt numFmtId="179" formatCode="_-* #,##0\ _P_t_s_-;\-* #,##0\ _P_t_s_-;_-* &quot;-&quot;\ _P_t_s_-;_-@_-"/>
    <numFmt numFmtId="180" formatCode="\$#,##0\ ;\(\$#,##0\)"/>
    <numFmt numFmtId="181" formatCode="&quot;\&quot;#,##0;[Red]&quot;\&quot;&quot;\&quot;\-#,##0"/>
    <numFmt numFmtId="182" formatCode="&quot;\&quot;#,##0.00;[Red]&quot;\&quot;&quot;\&quot;&quot;\&quot;&quot;\&quot;&quot;\&quot;&quot;\&quot;\-#,##0.00"/>
    <numFmt numFmtId="183" formatCode="&quot;\&quot;#,##0.00;[Red]&quot;\&quot;\-#,##0.00"/>
    <numFmt numFmtId="184" formatCode="&quot;\&quot;#,##0;[Red]&quot;\&quot;\-#,##0"/>
    <numFmt numFmtId="185" formatCode="_(* #,##0_);_(* \(#,##0\);_(* &quot;-&quot;??_);_(@_)"/>
    <numFmt numFmtId="186" formatCode="#,##0.000"/>
    <numFmt numFmtId="187" formatCode="0.000"/>
    <numFmt numFmtId="188" formatCode="0.0000"/>
    <numFmt numFmtId="189" formatCode="0.00000"/>
    <numFmt numFmtId="190" formatCode="_(&quot;$&quot;* #,##0.0_);_(&quot;$&quot;* \(#,##0.0\);_(&quot;$&quot;* &quot;-&quot;?_);_(@_)"/>
    <numFmt numFmtId="191" formatCode="#,##0.0_);\(#,##0.0\)"/>
    <numFmt numFmtId="192" formatCode="_(* #,##0.000_);_(* \(#,##0.000\);_(* &quot;-&quot;???_);_(@_)"/>
    <numFmt numFmtId="193" formatCode="_(* #,##0.0000_);_(* \(#,##0.0000\);_(* &quot;-&quot;??_);_(@_)"/>
    <numFmt numFmtId="194" formatCode="_(* #,##0.00000_);_(* \(#,##0.00000\);_(* &quot;-&quot;??_);_(@_)"/>
    <numFmt numFmtId="195" formatCode="_(* #,##0.00_);_(* \(#,##0.00\);_(* &quot;-&quot;?_);_(@_)"/>
    <numFmt numFmtId="196" formatCode="_(* #,##0.000_);_(* \(#,##0.000\);_(* &quot;-&quot;?_);_(@_)"/>
    <numFmt numFmtId="197" formatCode="_(* #,##0.0000_);_(* \(#,##0.0000\);_(* &quot;-&quot;?_);_(@_)"/>
    <numFmt numFmtId="198" formatCode="[$-409]dddd\,\ mmmm\ dd\,\ yyyy"/>
    <numFmt numFmtId="199" formatCode="[$-409]h:mm:ss\ AM/PM"/>
    <numFmt numFmtId="200" formatCode="#,##0.0000"/>
    <numFmt numFmtId="201" formatCode="&quot;$&quot;#,##0.0"/>
    <numFmt numFmtId="202" formatCode="_(* #,##0.00_);_(* \(#,##0.00\);_(* &quot;-&quot;???_);_(@_)"/>
    <numFmt numFmtId="203" formatCode="_(* #,##0.0_);_(* \(#,##0.0\);_(* &quot;-&quot;???_);_(@_)"/>
    <numFmt numFmtId="204" formatCode="_(* #,##0.0000_);_(* \(#,##0.0000\);_(* &quot;-&quot;????_);_(@_)"/>
    <numFmt numFmtId="205" formatCode="0.000000"/>
    <numFmt numFmtId="206" formatCode="_-* #,##0.0\ _₫_-;\-* #,##0.0\ _₫_-;_-* &quot;-&quot;?\ _₫_-;_-@_-"/>
    <numFmt numFmtId="207" formatCode="_-* #,##0.000\ _₫_-;\-* #,##0.000\ _₫_-;_-* &quot;-&quot;???\ _₫_-;_-@_-"/>
    <numFmt numFmtId="208" formatCode="#,##0.00;\-#,##0.00"/>
    <numFmt numFmtId="209" formatCode="_(* #,##0.00_);_(* \(#,##0.00\);_(* &quot;-&quot;_);_(@_)"/>
    <numFmt numFmtId="210" formatCode="#,##0;\-#,##0"/>
    <numFmt numFmtId="211" formatCode="0.0000000"/>
    <numFmt numFmtId="212" formatCode="#,##0\ _₫"/>
    <numFmt numFmtId="213" formatCode="###,###,###,###,##0.00;\-0;;@"/>
    <numFmt numFmtId="214" formatCode="#,##0.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85">
    <font>
      <sz val="10"/>
      <name val="Arial"/>
      <family val="0"/>
    </font>
    <font>
      <sz val="10"/>
      <name val="VNtimes new 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name val=".VnTime"/>
      <family val="2"/>
    </font>
    <font>
      <i/>
      <sz val="16"/>
      <name val="Arial"/>
      <family val="2"/>
    </font>
    <font>
      <sz val="10.5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3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4" fillId="0" borderId="0">
      <alignment/>
      <protection/>
    </xf>
  </cellStyleXfs>
  <cellXfs count="4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78" applyFont="1">
      <alignment/>
      <protection/>
    </xf>
    <xf numFmtId="0" fontId="0" fillId="0" borderId="0" xfId="78" applyFont="1" applyBorder="1" applyAlignment="1">
      <alignment horizontal="center"/>
      <protection/>
    </xf>
    <xf numFmtId="0" fontId="0" fillId="0" borderId="0" xfId="78" applyFont="1" applyBorder="1">
      <alignment/>
      <protection/>
    </xf>
    <xf numFmtId="0" fontId="16" fillId="0" borderId="10" xfId="94" applyFont="1" applyBorder="1" applyAlignment="1">
      <alignment horizontal="right"/>
      <protection/>
    </xf>
    <xf numFmtId="0" fontId="17" fillId="0" borderId="0" xfId="94" applyFont="1" applyBorder="1">
      <alignment/>
      <protection/>
    </xf>
    <xf numFmtId="0" fontId="0" fillId="0" borderId="0" xfId="94" applyFont="1" applyBorder="1" applyAlignment="1">
      <alignment horizontal="left" indent="1"/>
      <protection/>
    </xf>
    <xf numFmtId="0" fontId="0" fillId="0" borderId="0" xfId="94" applyFont="1" applyAlignment="1">
      <alignment/>
      <protection/>
    </xf>
    <xf numFmtId="0" fontId="0" fillId="0" borderId="0" xfId="94" applyFont="1">
      <alignment/>
      <protection/>
    </xf>
    <xf numFmtId="0" fontId="17" fillId="0" borderId="0" xfId="94" applyFont="1">
      <alignment/>
      <protection/>
    </xf>
    <xf numFmtId="0" fontId="20" fillId="0" borderId="0" xfId="94" applyFont="1">
      <alignment/>
      <protection/>
    </xf>
    <xf numFmtId="0" fontId="15" fillId="0" borderId="10" xfId="94" applyFont="1" applyBorder="1" applyAlignment="1">
      <alignment horizontal="center"/>
      <protection/>
    </xf>
    <xf numFmtId="49" fontId="17" fillId="0" borderId="0" xfId="95" applyNumberFormat="1" applyFont="1" applyFill="1" applyBorder="1">
      <alignment/>
      <protection/>
    </xf>
    <xf numFmtId="0" fontId="19" fillId="0" borderId="0" xfId="94" applyFont="1">
      <alignment/>
      <protection/>
    </xf>
    <xf numFmtId="49" fontId="0" fillId="0" borderId="0" xfId="95" applyNumberFormat="1" applyFont="1" applyFill="1" applyBorder="1">
      <alignment/>
      <protection/>
    </xf>
    <xf numFmtId="0" fontId="20" fillId="0" borderId="0" xfId="94" applyFont="1" applyAlignment="1">
      <alignment/>
      <protection/>
    </xf>
    <xf numFmtId="0" fontId="1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25" fillId="0" borderId="10" xfId="78" applyFont="1" applyBorder="1" applyAlignment="1">
      <alignment horizontal="right"/>
      <protection/>
    </xf>
    <xf numFmtId="0" fontId="0" fillId="0" borderId="10" xfId="78" applyFont="1" applyBorder="1">
      <alignment/>
      <protection/>
    </xf>
    <xf numFmtId="0" fontId="16" fillId="0" borderId="10" xfId="78" applyFont="1" applyBorder="1" applyAlignment="1">
      <alignment horizontal="right"/>
      <protection/>
    </xf>
    <xf numFmtId="0" fontId="0" fillId="0" borderId="0" xfId="93" applyFont="1" applyBorder="1" applyAlignment="1">
      <alignment horizontal="left" indent="1"/>
      <protection/>
    </xf>
    <xf numFmtId="0" fontId="0" fillId="0" borderId="0" xfId="93" applyFont="1">
      <alignment/>
      <protection/>
    </xf>
    <xf numFmtId="0" fontId="0" fillId="0" borderId="0" xfId="93" applyFont="1" applyAlignment="1">
      <alignment horizontal="left" indent="1"/>
      <protection/>
    </xf>
    <xf numFmtId="0" fontId="0" fillId="0" borderId="0" xfId="78" applyFont="1">
      <alignment/>
      <protection/>
    </xf>
    <xf numFmtId="0" fontId="17" fillId="0" borderId="0" xfId="76" applyFont="1" applyBorder="1" applyAlignment="1">
      <alignment horizontal="center" vertical="center"/>
      <protection/>
    </xf>
    <xf numFmtId="0" fontId="17" fillId="0" borderId="11" xfId="76" applyFont="1" applyBorder="1" applyAlignment="1">
      <alignment horizontal="center" vertical="center" wrapText="1"/>
      <protection/>
    </xf>
    <xf numFmtId="0" fontId="17" fillId="0" borderId="12" xfId="76" applyFont="1" applyBorder="1" applyAlignment="1">
      <alignment horizontal="center" vertical="center" wrapText="1"/>
      <protection/>
    </xf>
    <xf numFmtId="174" fontId="0" fillId="0" borderId="0" xfId="94" applyNumberFormat="1" applyFont="1" applyAlignment="1">
      <alignment/>
      <protection/>
    </xf>
    <xf numFmtId="0" fontId="15" fillId="0" borderId="0" xfId="76" applyFont="1" applyBorder="1" applyAlignment="1">
      <alignment horizontal="left"/>
      <protection/>
    </xf>
    <xf numFmtId="0" fontId="0" fillId="0" borderId="0" xfId="94" applyFont="1" applyAlignment="1">
      <alignment/>
      <protection/>
    </xf>
    <xf numFmtId="0" fontId="17" fillId="0" borderId="0" xfId="76" applyFont="1" applyFill="1" applyBorder="1">
      <alignment/>
      <protection/>
    </xf>
    <xf numFmtId="3" fontId="17" fillId="0" borderId="0" xfId="90" applyNumberFormat="1" applyFont="1" applyFill="1" applyBorder="1" applyAlignment="1">
      <alignment horizontal="right"/>
      <protection/>
    </xf>
    <xf numFmtId="0" fontId="19" fillId="0" borderId="0" xfId="78" applyFont="1" applyFill="1">
      <alignment/>
      <protection/>
    </xf>
    <xf numFmtId="3" fontId="0" fillId="0" borderId="0" xfId="90" applyNumberFormat="1" applyFont="1" applyFill="1" applyBorder="1" applyAlignment="1">
      <alignment horizontal="right"/>
      <protection/>
    </xf>
    <xf numFmtId="0" fontId="0" fillId="0" borderId="0" xfId="78" applyFont="1" applyFill="1">
      <alignment/>
      <protection/>
    </xf>
    <xf numFmtId="0" fontId="20" fillId="0" borderId="0" xfId="78" applyFont="1" applyFill="1">
      <alignment/>
      <protection/>
    </xf>
    <xf numFmtId="0" fontId="15" fillId="0" borderId="10" xfId="76" applyFont="1" applyBorder="1" applyAlignment="1">
      <alignment horizontal="left"/>
      <protection/>
    </xf>
    <xf numFmtId="0" fontId="16" fillId="0" borderId="10" xfId="94" applyFont="1" applyBorder="1" applyAlignment="1">
      <alignment horizontal="right"/>
      <protection/>
    </xf>
    <xf numFmtId="0" fontId="17" fillId="0" borderId="0" xfId="94" applyFont="1" applyBorder="1">
      <alignment/>
      <protection/>
    </xf>
    <xf numFmtId="174" fontId="17" fillId="0" borderId="0" xfId="94" applyNumberFormat="1" applyFont="1" applyAlignment="1">
      <alignment/>
      <protection/>
    </xf>
    <xf numFmtId="173" fontId="17" fillId="0" borderId="0" xfId="94" applyNumberFormat="1" applyFont="1" applyAlignment="1">
      <alignment horizontal="right"/>
      <protection/>
    </xf>
    <xf numFmtId="173" fontId="17" fillId="0" borderId="0" xfId="94" applyNumberFormat="1" applyFont="1">
      <alignment/>
      <protection/>
    </xf>
    <xf numFmtId="0" fontId="17" fillId="0" borderId="0" xfId="94" applyFont="1">
      <alignment/>
      <protection/>
    </xf>
    <xf numFmtId="173" fontId="0" fillId="0" borderId="0" xfId="94" applyNumberFormat="1" applyFont="1" applyAlignment="1">
      <alignment horizontal="right"/>
      <protection/>
    </xf>
    <xf numFmtId="0" fontId="0" fillId="0" borderId="0" xfId="94" applyFont="1" applyBorder="1" applyAlignment="1">
      <alignment horizontal="left" indent="1"/>
      <protection/>
    </xf>
    <xf numFmtId="174" fontId="0" fillId="0" borderId="0" xfId="94" applyNumberFormat="1" applyFont="1" applyAlignment="1">
      <alignment/>
      <protection/>
    </xf>
    <xf numFmtId="173" fontId="0" fillId="0" borderId="0" xfId="94" applyNumberFormat="1" applyFont="1" applyAlignment="1">
      <alignment horizontal="right"/>
      <protection/>
    </xf>
    <xf numFmtId="173" fontId="0" fillId="0" borderId="0" xfId="94" applyNumberFormat="1" applyFont="1" applyAlignment="1">
      <alignment horizontal="center"/>
      <protection/>
    </xf>
    <xf numFmtId="173" fontId="0" fillId="0" borderId="0" xfId="94" applyNumberFormat="1" applyFont="1">
      <alignment/>
      <protection/>
    </xf>
    <xf numFmtId="0" fontId="0" fillId="0" borderId="0" xfId="94" applyFont="1">
      <alignment/>
      <protection/>
    </xf>
    <xf numFmtId="173" fontId="0" fillId="0" borderId="0" xfId="94" applyNumberFormat="1" applyFont="1" applyAlignment="1">
      <alignment horizontal="right" indent="1"/>
      <protection/>
    </xf>
    <xf numFmtId="0" fontId="16" fillId="0" borderId="0" xfId="94" applyFont="1">
      <alignment/>
      <protection/>
    </xf>
    <xf numFmtId="174" fontId="0" fillId="0" borderId="0" xfId="76" applyNumberFormat="1" applyFont="1">
      <alignment/>
      <protection/>
    </xf>
    <xf numFmtId="174" fontId="0" fillId="0" borderId="0" xfId="76" applyNumberFormat="1" applyFont="1" applyBorder="1">
      <alignment/>
      <protection/>
    </xf>
    <xf numFmtId="174" fontId="0" fillId="0" borderId="0" xfId="94" applyNumberFormat="1" applyFont="1" applyBorder="1" applyAlignment="1">
      <alignment/>
      <protection/>
    </xf>
    <xf numFmtId="173" fontId="0" fillId="0" borderId="0" xfId="94" applyNumberFormat="1" applyFont="1" applyBorder="1" applyAlignment="1">
      <alignment horizontal="right"/>
      <protection/>
    </xf>
    <xf numFmtId="173" fontId="0" fillId="0" borderId="0" xfId="94" applyNumberFormat="1" applyFont="1" applyBorder="1" applyAlignment="1">
      <alignment horizontal="right"/>
      <protection/>
    </xf>
    <xf numFmtId="173" fontId="0" fillId="0" borderId="0" xfId="94" applyNumberFormat="1" applyFont="1" applyBorder="1" applyAlignment="1">
      <alignment horizontal="right" indent="1"/>
      <protection/>
    </xf>
    <xf numFmtId="173" fontId="0" fillId="0" borderId="0" xfId="94" applyNumberFormat="1" applyFont="1" applyBorder="1" applyAlignment="1">
      <alignment horizontal="center"/>
      <protection/>
    </xf>
    <xf numFmtId="0" fontId="26" fillId="0" borderId="0" xfId="94" applyFont="1">
      <alignment/>
      <protection/>
    </xf>
    <xf numFmtId="3" fontId="17" fillId="0" borderId="0" xfId="94" applyNumberFormat="1" applyFont="1" applyAlignment="1">
      <alignment/>
      <protection/>
    </xf>
    <xf numFmtId="174" fontId="27" fillId="0" borderId="0" xfId="94" applyNumberFormat="1" applyFont="1" applyAlignment="1">
      <alignment/>
      <protection/>
    </xf>
    <xf numFmtId="174" fontId="0" fillId="0" borderId="0" xfId="76" applyNumberFormat="1" applyFont="1">
      <alignment/>
      <protection/>
    </xf>
    <xf numFmtId="0" fontId="16" fillId="0" borderId="0" xfId="94" applyFont="1">
      <alignment/>
      <protection/>
    </xf>
    <xf numFmtId="0" fontId="26" fillId="0" borderId="0" xfId="94" applyFont="1">
      <alignment/>
      <protection/>
    </xf>
    <xf numFmtId="174" fontId="0" fillId="0" borderId="0" xfId="76" applyNumberFormat="1" applyFont="1" applyBorder="1">
      <alignment/>
      <protection/>
    </xf>
    <xf numFmtId="174" fontId="0" fillId="0" borderId="0" xfId="94" applyNumberFormat="1" applyFont="1" applyBorder="1" applyAlignment="1">
      <alignment/>
      <protection/>
    </xf>
    <xf numFmtId="0" fontId="0" fillId="0" borderId="0" xfId="94" applyFont="1" applyBorder="1">
      <alignment/>
      <protection/>
    </xf>
    <xf numFmtId="0" fontId="0" fillId="0" borderId="0" xfId="94" applyFont="1" applyBorder="1" applyAlignment="1">
      <alignment/>
      <protection/>
    </xf>
    <xf numFmtId="0" fontId="15" fillId="0" borderId="10" xfId="94" applyFont="1" applyBorder="1" applyAlignment="1">
      <alignment horizontal="left"/>
      <protection/>
    </xf>
    <xf numFmtId="0" fontId="17" fillId="0" borderId="0" xfId="94" applyFont="1" applyBorder="1" applyAlignment="1">
      <alignment horizontal="left"/>
      <protection/>
    </xf>
    <xf numFmtId="173" fontId="0" fillId="0" borderId="0" xfId="76" applyNumberFormat="1" applyFont="1" applyBorder="1" applyAlignment="1">
      <alignment horizontal="right" indent="1"/>
      <protection/>
    </xf>
    <xf numFmtId="3" fontId="0" fillId="0" borderId="0" xfId="94" applyNumberFormat="1" applyFont="1">
      <alignment/>
      <protection/>
    </xf>
    <xf numFmtId="3" fontId="0" fillId="0" borderId="0" xfId="94" applyNumberFormat="1" applyFont="1" applyBorder="1" applyAlignment="1">
      <alignment horizontal="right"/>
      <protection/>
    </xf>
    <xf numFmtId="41" fontId="0" fillId="0" borderId="0" xfId="94" applyNumberFormat="1" applyFont="1" applyBorder="1" applyAlignment="1">
      <alignment horizontal="right"/>
      <protection/>
    </xf>
    <xf numFmtId="173" fontId="0" fillId="0" borderId="0" xfId="94" applyNumberFormat="1" applyFont="1" applyBorder="1">
      <alignment/>
      <protection/>
    </xf>
    <xf numFmtId="174" fontId="0" fillId="0" borderId="0" xfId="94" applyNumberFormat="1" applyFont="1" applyBorder="1" applyAlignment="1">
      <alignment horizontal="right" indent="1"/>
      <protection/>
    </xf>
    <xf numFmtId="0" fontId="18" fillId="0" borderId="0" xfId="94" applyFont="1" applyAlignment="1">
      <alignment horizontal="left"/>
      <protection/>
    </xf>
    <xf numFmtId="0" fontId="20" fillId="0" borderId="0" xfId="94" applyFont="1">
      <alignment/>
      <protection/>
    </xf>
    <xf numFmtId="0" fontId="19" fillId="0" borderId="0" xfId="94" applyFont="1">
      <alignment/>
      <protection/>
    </xf>
    <xf numFmtId="3" fontId="0" fillId="0" borderId="0" xfId="94" applyNumberFormat="1" applyFont="1" applyBorder="1" applyAlignment="1">
      <alignment horizontal="right" indent="1"/>
      <protection/>
    </xf>
    <xf numFmtId="0" fontId="20" fillId="0" borderId="0" xfId="94" applyFont="1" applyBorder="1">
      <alignment/>
      <protection/>
    </xf>
    <xf numFmtId="0" fontId="2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94" applyFont="1" applyFill="1">
      <alignment/>
      <protection/>
    </xf>
    <xf numFmtId="0" fontId="15" fillId="0" borderId="10" xfId="94" applyFont="1" applyFill="1" applyBorder="1" applyAlignment="1">
      <alignment horizontal="left"/>
      <protection/>
    </xf>
    <xf numFmtId="177" fontId="15" fillId="0" borderId="10" xfId="94" applyNumberFormat="1" applyFont="1" applyFill="1" applyBorder="1" applyAlignment="1">
      <alignment horizontal="left"/>
      <protection/>
    </xf>
    <xf numFmtId="0" fontId="16" fillId="0" borderId="0" xfId="94" applyFont="1" applyFill="1" applyAlignment="1">
      <alignment horizontal="right"/>
      <protection/>
    </xf>
    <xf numFmtId="0" fontId="15" fillId="0" borderId="0" xfId="76" applyFont="1" applyFill="1" applyBorder="1" applyAlignment="1">
      <alignment horizontal="left"/>
      <protection/>
    </xf>
    <xf numFmtId="0" fontId="0" fillId="0" borderId="0" xfId="94" applyFont="1" applyFill="1" applyAlignment="1">
      <alignment/>
      <protection/>
    </xf>
    <xf numFmtId="0" fontId="22" fillId="0" borderId="0" xfId="97" applyNumberFormat="1" applyFont="1" applyFill="1" applyBorder="1" applyAlignment="1">
      <alignment/>
      <protection/>
    </xf>
    <xf numFmtId="177" fontId="17" fillId="0" borderId="0" xfId="94" applyNumberFormat="1" applyFont="1" applyFill="1" applyAlignment="1" quotePrefix="1">
      <alignment/>
      <protection/>
    </xf>
    <xf numFmtId="177" fontId="17" fillId="0" borderId="0" xfId="94" applyNumberFormat="1" applyFont="1" applyFill="1">
      <alignment/>
      <protection/>
    </xf>
    <xf numFmtId="177" fontId="17" fillId="0" borderId="0" xfId="94" applyNumberFormat="1" applyFont="1" applyFill="1" applyAlignment="1" quotePrefix="1">
      <alignment/>
      <protection/>
    </xf>
    <xf numFmtId="0" fontId="17" fillId="0" borderId="0" xfId="94" applyFont="1" applyFill="1">
      <alignment/>
      <protection/>
    </xf>
    <xf numFmtId="177" fontId="0" fillId="0" borderId="0" xfId="94" applyNumberFormat="1" applyFont="1" applyFill="1" applyAlignment="1">
      <alignment horizontal="right"/>
      <protection/>
    </xf>
    <xf numFmtId="177" fontId="0" fillId="0" borderId="0" xfId="94" applyNumberFormat="1" applyFont="1" applyFill="1">
      <alignment/>
      <protection/>
    </xf>
    <xf numFmtId="0" fontId="23" fillId="0" borderId="0" xfId="78" applyNumberFormat="1" applyFont="1" applyFill="1" applyBorder="1" applyAlignment="1">
      <alignment/>
      <protection/>
    </xf>
    <xf numFmtId="191" fontId="0" fillId="0" borderId="0" xfId="94" applyNumberFormat="1" applyFont="1" applyFill="1">
      <alignment/>
      <protection/>
    </xf>
    <xf numFmtId="177" fontId="0" fillId="0" borderId="0" xfId="94" applyNumberFormat="1" applyFont="1" applyFill="1" applyBorder="1">
      <alignment/>
      <protection/>
    </xf>
    <xf numFmtId="0" fontId="0" fillId="0" borderId="0" xfId="94" applyFont="1" applyFill="1" applyBorder="1">
      <alignment/>
      <protection/>
    </xf>
    <xf numFmtId="0" fontId="0" fillId="0" borderId="0" xfId="78" applyFont="1" applyFill="1">
      <alignment/>
      <protection/>
    </xf>
    <xf numFmtId="177" fontId="0" fillId="0" borderId="0" xfId="94" applyNumberFormat="1" applyFont="1" applyFill="1" applyAlignment="1" quotePrefix="1">
      <alignment/>
      <protection/>
    </xf>
    <xf numFmtId="177" fontId="0" fillId="0" borderId="0" xfId="94" applyNumberFormat="1" applyFont="1" applyFill="1">
      <alignment/>
      <protection/>
    </xf>
    <xf numFmtId="0" fontId="17" fillId="0" borderId="0" xfId="94" applyFont="1" applyFill="1" applyBorder="1" applyAlignment="1">
      <alignment horizontal="left"/>
      <protection/>
    </xf>
    <xf numFmtId="0" fontId="0" fillId="0" borderId="0" xfId="94" applyFont="1" applyFill="1" applyAlignment="1">
      <alignment/>
      <protection/>
    </xf>
    <xf numFmtId="0" fontId="17" fillId="0" borderId="0" xfId="94" applyFont="1" applyFill="1" applyBorder="1" applyAlignment="1">
      <alignment/>
      <protection/>
    </xf>
    <xf numFmtId="173" fontId="0" fillId="0" borderId="0" xfId="94" applyNumberFormat="1" applyFont="1" applyFill="1" applyAlignment="1">
      <alignment horizontal="right"/>
      <protection/>
    </xf>
    <xf numFmtId="0" fontId="15" fillId="0" borderId="0" xfId="78" applyFont="1" applyAlignment="1">
      <alignment horizontal="left" wrapText="1"/>
      <protection/>
    </xf>
    <xf numFmtId="0" fontId="16" fillId="0" borderId="10" xfId="93" applyFont="1" applyBorder="1" applyAlignment="1">
      <alignment horizontal="right"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8" fillId="0" borderId="0" xfId="76" applyFont="1" applyFill="1" applyBorder="1">
      <alignment/>
      <protection/>
    </xf>
    <xf numFmtId="0" fontId="18" fillId="0" borderId="0" xfId="76" applyFont="1">
      <alignment/>
      <protection/>
    </xf>
    <xf numFmtId="0" fontId="16" fillId="0" borderId="0" xfId="76" applyFont="1">
      <alignment/>
      <protection/>
    </xf>
    <xf numFmtId="0" fontId="0" fillId="0" borderId="0" xfId="76" applyFont="1" applyBorder="1" applyAlignment="1">
      <alignment horizontal="left" wrapText="1" indent="1"/>
      <protection/>
    </xf>
    <xf numFmtId="0" fontId="18" fillId="0" borderId="0" xfId="76" applyFont="1" applyBorder="1">
      <alignment/>
      <protection/>
    </xf>
    <xf numFmtId="2" fontId="0" fillId="0" borderId="0" xfId="76" applyNumberFormat="1" applyFont="1" applyBorder="1" applyAlignment="1">
      <alignment horizontal="right" wrapText="1" indent="1"/>
      <protection/>
    </xf>
    <xf numFmtId="3" fontId="16" fillId="0" borderId="0" xfId="90" applyNumberFormat="1" applyFont="1" applyFill="1" applyBorder="1" applyAlignment="1">
      <alignment horizontal="right"/>
      <protection/>
    </xf>
    <xf numFmtId="0" fontId="31" fillId="0" borderId="0" xfId="78" applyFont="1" applyFill="1">
      <alignment/>
      <protection/>
    </xf>
    <xf numFmtId="0" fontId="16" fillId="0" borderId="10" xfId="78" applyFont="1" applyBorder="1" applyAlignment="1">
      <alignment horizontal="right"/>
      <protection/>
    </xf>
    <xf numFmtId="3" fontId="0" fillId="0" borderId="0" xfId="94" applyNumberFormat="1" applyFont="1" applyAlignment="1">
      <alignment/>
      <protection/>
    </xf>
    <xf numFmtId="3" fontId="0" fillId="0" borderId="0" xfId="76" applyNumberFormat="1" applyFont="1">
      <alignment/>
      <protection/>
    </xf>
    <xf numFmtId="3" fontId="27" fillId="0" borderId="0" xfId="94" applyNumberFormat="1" applyFont="1" applyAlignment="1">
      <alignment/>
      <protection/>
    </xf>
    <xf numFmtId="0" fontId="16" fillId="0" borderId="0" xfId="78" applyFont="1" applyFill="1">
      <alignment/>
      <protection/>
    </xf>
    <xf numFmtId="2" fontId="18" fillId="0" borderId="0" xfId="76" applyNumberFormat="1" applyFont="1" applyFill="1" applyBorder="1" applyAlignment="1">
      <alignment horizontal="right"/>
      <protection/>
    </xf>
    <xf numFmtId="2" fontId="18" fillId="0" borderId="0" xfId="76" applyNumberFormat="1" applyFont="1" applyBorder="1" applyAlignment="1">
      <alignment horizontal="right"/>
      <protection/>
    </xf>
    <xf numFmtId="0" fontId="17" fillId="0" borderId="0" xfId="78" applyFont="1">
      <alignment/>
      <protection/>
    </xf>
    <xf numFmtId="0" fontId="17" fillId="0" borderId="14" xfId="86" applyNumberFormat="1" applyFont="1" applyBorder="1" applyAlignment="1">
      <alignment horizontal="center" vertical="center" wrapText="1"/>
      <protection/>
    </xf>
    <xf numFmtId="0" fontId="17" fillId="0" borderId="0" xfId="86" applyNumberFormat="1" applyFont="1" applyBorder="1" applyAlignment="1">
      <alignment horizontal="center" vertical="center" wrapText="1"/>
      <protection/>
    </xf>
    <xf numFmtId="0" fontId="17" fillId="0" borderId="11" xfId="86" applyNumberFormat="1" applyFont="1" applyBorder="1" applyAlignment="1">
      <alignment horizontal="center" vertical="center" wrapText="1"/>
      <protection/>
    </xf>
    <xf numFmtId="0" fontId="17" fillId="0" borderId="0" xfId="87" applyNumberFormat="1" applyFont="1" applyFill="1" applyBorder="1">
      <alignment/>
      <protection/>
    </xf>
    <xf numFmtId="3" fontId="17" fillId="0" borderId="0" xfId="90" applyNumberFormat="1" applyFont="1" applyFill="1" applyBorder="1" applyAlignment="1">
      <alignment horizontal="right"/>
      <protection/>
    </xf>
    <xf numFmtId="3" fontId="77" fillId="0" borderId="0" xfId="0" applyNumberFormat="1" applyFont="1" applyBorder="1" applyAlignment="1">
      <alignment/>
    </xf>
    <xf numFmtId="3" fontId="78" fillId="0" borderId="0" xfId="0" applyNumberFormat="1" applyFont="1" applyBorder="1" applyAlignment="1">
      <alignment/>
    </xf>
    <xf numFmtId="3" fontId="16" fillId="0" borderId="0" xfId="90" applyNumberFormat="1" applyFont="1" applyFill="1" applyBorder="1" applyAlignment="1">
      <alignment horizontal="right"/>
      <protection/>
    </xf>
    <xf numFmtId="3" fontId="78" fillId="0" borderId="0" xfId="0" applyNumberFormat="1" applyFont="1" applyBorder="1" applyAlignment="1">
      <alignment/>
    </xf>
    <xf numFmtId="0" fontId="16" fillId="0" borderId="0" xfId="78" applyFont="1">
      <alignment/>
      <protection/>
    </xf>
    <xf numFmtId="0" fontId="79" fillId="0" borderId="14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7" fillId="0" borderId="0" xfId="96" applyFont="1" applyFill="1" applyBorder="1" applyAlignment="1">
      <alignment horizontal="center" vertical="center"/>
      <protection/>
    </xf>
    <xf numFmtId="0" fontId="79" fillId="0" borderId="11" xfId="0" applyFont="1" applyBorder="1" applyAlignment="1">
      <alignment horizontal="center" vertical="center" wrapText="1"/>
    </xf>
    <xf numFmtId="0" fontId="17" fillId="0" borderId="11" xfId="96" applyFont="1" applyFill="1" applyBorder="1" applyAlignment="1">
      <alignment horizontal="center" vertical="center"/>
      <protection/>
    </xf>
    <xf numFmtId="174" fontId="17" fillId="0" borderId="0" xfId="94" applyNumberFormat="1" applyFont="1" applyAlignment="1">
      <alignment horizontal="right" indent="2"/>
      <protection/>
    </xf>
    <xf numFmtId="173" fontId="17" fillId="0" borderId="0" xfId="94" applyNumberFormat="1" applyFont="1" applyAlignment="1">
      <alignment horizontal="right" indent="2"/>
      <protection/>
    </xf>
    <xf numFmtId="174" fontId="0" fillId="0" borderId="0" xfId="94" applyNumberFormat="1" applyFont="1" applyAlignment="1">
      <alignment horizontal="right" indent="2"/>
      <protection/>
    </xf>
    <xf numFmtId="173" fontId="0" fillId="0" borderId="0" xfId="94" applyNumberFormat="1" applyFont="1" applyAlignment="1">
      <alignment horizontal="right" indent="2"/>
      <protection/>
    </xf>
    <xf numFmtId="0" fontId="17" fillId="0" borderId="0" xfId="89" applyFont="1" applyBorder="1" applyAlignment="1">
      <alignment/>
      <protection/>
    </xf>
    <xf numFmtId="0" fontId="0" fillId="0" borderId="0" xfId="89" applyFont="1" applyBorder="1" applyAlignment="1">
      <alignment horizontal="left" indent="1"/>
      <protection/>
    </xf>
    <xf numFmtId="0" fontId="17" fillId="0" borderId="0" xfId="89" applyFont="1" applyBorder="1">
      <alignment/>
      <protection/>
    </xf>
    <xf numFmtId="0" fontId="79" fillId="0" borderId="14" xfId="0" applyFont="1" applyBorder="1" applyAlignment="1">
      <alignment horizontal="center" vertical="center" wrapText="1"/>
    </xf>
    <xf numFmtId="0" fontId="17" fillId="0" borderId="0" xfId="94" applyFont="1" applyAlignment="1">
      <alignment horizontal="center" vertical="center"/>
      <protection/>
    </xf>
    <xf numFmtId="0" fontId="17" fillId="0" borderId="0" xfId="88" applyNumberFormat="1" applyFont="1" applyBorder="1" applyAlignment="1">
      <alignment horizontal="center" vertical="center"/>
      <protection/>
    </xf>
    <xf numFmtId="0" fontId="79" fillId="0" borderId="0" xfId="0" applyFont="1" applyBorder="1" applyAlignment="1">
      <alignment horizontal="center" vertical="center" wrapText="1"/>
    </xf>
    <xf numFmtId="0" fontId="17" fillId="0" borderId="0" xfId="88" applyNumberFormat="1" applyFont="1" applyBorder="1" applyAlignment="1" quotePrefix="1">
      <alignment horizontal="center" vertical="center"/>
      <protection/>
    </xf>
    <xf numFmtId="0" fontId="17" fillId="0" borderId="0" xfId="88" applyFont="1" applyBorder="1" applyAlignment="1">
      <alignment vertical="center"/>
      <protection/>
    </xf>
    <xf numFmtId="0" fontId="17" fillId="0" borderId="0" xfId="88" applyFont="1" applyBorder="1" applyAlignment="1">
      <alignment horizontal="center" vertical="center"/>
      <protection/>
    </xf>
    <xf numFmtId="0" fontId="17" fillId="0" borderId="11" xfId="99" applyFont="1" applyBorder="1" applyAlignment="1">
      <alignment vertical="center"/>
      <protection/>
    </xf>
    <xf numFmtId="0" fontId="17" fillId="0" borderId="11" xfId="99" applyFont="1" applyBorder="1" applyAlignment="1">
      <alignment horizontal="right" vertical="center"/>
      <protection/>
    </xf>
    <xf numFmtId="0" fontId="79" fillId="0" borderId="11" xfId="0" applyFont="1" applyBorder="1" applyAlignment="1">
      <alignment horizontal="center" vertical="center" wrapText="1"/>
    </xf>
    <xf numFmtId="177" fontId="15" fillId="0" borderId="0" xfId="94" applyNumberFormat="1" applyFont="1" applyFill="1" applyBorder="1" applyAlignment="1">
      <alignment horizontal="left"/>
      <protection/>
    </xf>
    <xf numFmtId="0" fontId="17" fillId="0" borderId="13" xfId="96" applyFont="1" applyFill="1" applyBorder="1" applyAlignment="1">
      <alignment horizontal="center" vertical="center"/>
      <protection/>
    </xf>
    <xf numFmtId="0" fontId="18" fillId="0" borderId="0" xfId="78" applyNumberFormat="1" applyFont="1" applyFill="1" applyBorder="1" applyAlignment="1">
      <alignment horizontal="left" indent="1"/>
      <protection/>
    </xf>
    <xf numFmtId="177" fontId="17" fillId="0" borderId="0" xfId="94" applyNumberFormat="1" applyFont="1" applyFill="1" applyAlignment="1">
      <alignment horizontal="right"/>
      <protection/>
    </xf>
    <xf numFmtId="0" fontId="0" fillId="0" borderId="0" xfId="78" applyNumberFormat="1" applyFont="1" applyFill="1" applyBorder="1" applyAlignment="1">
      <alignment horizontal="left" indent="3"/>
      <protection/>
    </xf>
    <xf numFmtId="0" fontId="18" fillId="0" borderId="0" xfId="78" applyNumberFormat="1" applyFont="1" applyFill="1" applyBorder="1" applyAlignment="1">
      <alignment horizontal="left" indent="1"/>
      <protection/>
    </xf>
    <xf numFmtId="0" fontId="17" fillId="0" borderId="0" xfId="98" applyNumberFormat="1" applyFont="1" applyBorder="1" applyAlignment="1">
      <alignment wrapText="1"/>
      <protection/>
    </xf>
    <xf numFmtId="0" fontId="17" fillId="0" borderId="0" xfId="98" applyNumberFormat="1" applyFont="1" applyBorder="1" applyAlignment="1">
      <alignment horizontal="left"/>
      <protection/>
    </xf>
    <xf numFmtId="0" fontId="17" fillId="0" borderId="0" xfId="98" applyNumberFormat="1" applyFont="1" applyBorder="1" applyAlignment="1">
      <alignment horizontal="left" indent="1"/>
      <protection/>
    </xf>
    <xf numFmtId="0" fontId="0" fillId="0" borderId="0" xfId="98" applyNumberFormat="1" applyFont="1" applyBorder="1" applyAlignment="1">
      <alignment horizontal="left" indent="1"/>
      <protection/>
    </xf>
    <xf numFmtId="0" fontId="17" fillId="0" borderId="0" xfId="94" applyFont="1" applyFill="1" applyBorder="1" applyAlignment="1">
      <alignment horizontal="left" wrapText="1"/>
      <protection/>
    </xf>
    <xf numFmtId="0" fontId="0" fillId="0" borderId="0" xfId="78" applyFont="1" applyAlignment="1">
      <alignment horizontal="left"/>
      <protection/>
    </xf>
    <xf numFmtId="173" fontId="0" fillId="0" borderId="0" xfId="76" applyNumberFormat="1" applyFont="1" applyBorder="1" applyAlignment="1">
      <alignment horizontal="left" indent="1"/>
      <protection/>
    </xf>
    <xf numFmtId="0" fontId="0" fillId="0" borderId="0" xfId="94" applyFont="1" applyAlignment="1">
      <alignment horizontal="left"/>
      <protection/>
    </xf>
    <xf numFmtId="4" fontId="17" fillId="0" borderId="0" xfId="94" applyNumberFormat="1" applyFont="1" applyAlignment="1">
      <alignment/>
      <protection/>
    </xf>
    <xf numFmtId="0" fontId="17" fillId="0" borderId="0" xfId="94" applyFont="1" applyFill="1" applyAlignment="1">
      <alignment horizontal="center" vertical="center" wrapText="1"/>
      <protection/>
    </xf>
    <xf numFmtId="177" fontId="17" fillId="0" borderId="14" xfId="94" applyNumberFormat="1" applyFont="1" applyFill="1" applyBorder="1" applyAlignment="1" quotePrefix="1">
      <alignment/>
      <protection/>
    </xf>
    <xf numFmtId="0" fontId="18" fillId="0" borderId="11" xfId="0" applyFont="1" applyBorder="1" applyAlignment="1">
      <alignment horizontal="center" vertical="center" wrapText="1"/>
    </xf>
    <xf numFmtId="4" fontId="0" fillId="0" borderId="0" xfId="78" applyNumberFormat="1" applyFont="1" applyBorder="1" applyAlignment="1">
      <alignment/>
      <protection/>
    </xf>
    <xf numFmtId="185" fontId="0" fillId="0" borderId="0" xfId="42" applyNumberFormat="1" applyFont="1" applyAlignment="1">
      <alignment/>
    </xf>
    <xf numFmtId="185" fontId="0" fillId="0" borderId="0" xfId="42" applyNumberFormat="1" applyFont="1" applyAlignment="1">
      <alignment/>
    </xf>
    <xf numFmtId="185" fontId="16" fillId="0" borderId="0" xfId="42" applyNumberFormat="1" applyFont="1" applyAlignment="1">
      <alignment/>
    </xf>
    <xf numFmtId="43" fontId="17" fillId="0" borderId="0" xfId="42" applyNumberFormat="1" applyFont="1" applyBorder="1" applyAlignment="1">
      <alignment horizontal="right" indent="1"/>
    </xf>
    <xf numFmtId="43" fontId="17" fillId="0" borderId="0" xfId="42" applyNumberFormat="1" applyFont="1" applyAlignment="1">
      <alignment/>
    </xf>
    <xf numFmtId="43" fontId="0" fillId="0" borderId="0" xfId="42" applyNumberFormat="1" applyFont="1" applyBorder="1" applyAlignment="1">
      <alignment horizontal="right" indent="1"/>
    </xf>
    <xf numFmtId="43" fontId="0" fillId="0" borderId="0" xfId="42" applyNumberFormat="1" applyFont="1" applyAlignment="1">
      <alignment/>
    </xf>
    <xf numFmtId="0" fontId="17" fillId="0" borderId="0" xfId="94" applyFont="1" applyAlignment="1">
      <alignment wrapText="1"/>
      <protection/>
    </xf>
    <xf numFmtId="43" fontId="0" fillId="0" borderId="0" xfId="94" applyNumberFormat="1" applyFont="1">
      <alignment/>
      <protection/>
    </xf>
    <xf numFmtId="0" fontId="0" fillId="0" borderId="0" xfId="93" applyFont="1" applyFill="1" applyBorder="1" applyAlignment="1">
      <alignment horizontal="left" indent="1"/>
      <protection/>
    </xf>
    <xf numFmtId="43" fontId="0" fillId="0" borderId="0" xfId="42" applyNumberFormat="1" applyFont="1" applyFill="1" applyBorder="1" applyAlignment="1">
      <alignment horizontal="right" indent="1"/>
    </xf>
    <xf numFmtId="43" fontId="0" fillId="0" borderId="0" xfId="42" applyNumberFormat="1" applyFont="1" applyFill="1" applyAlignment="1">
      <alignment/>
    </xf>
    <xf numFmtId="0" fontId="0" fillId="0" borderId="0" xfId="94" applyFont="1" applyFill="1">
      <alignment/>
      <protection/>
    </xf>
    <xf numFmtId="3" fontId="0" fillId="0" borderId="0" xfId="78" applyNumberFormat="1" applyFont="1">
      <alignment/>
      <protection/>
    </xf>
    <xf numFmtId="3" fontId="20" fillId="0" borderId="0" xfId="94" applyNumberFormat="1" applyFont="1">
      <alignment/>
      <protection/>
    </xf>
    <xf numFmtId="0" fontId="17" fillId="0" borderId="0" xfId="94" applyFont="1" applyFill="1" applyAlignment="1">
      <alignment/>
      <protection/>
    </xf>
    <xf numFmtId="3" fontId="0" fillId="0" borderId="0" xfId="76" applyNumberFormat="1" applyFont="1" applyBorder="1">
      <alignment/>
      <protection/>
    </xf>
    <xf numFmtId="174" fontId="79" fillId="0" borderId="0" xfId="94" applyNumberFormat="1" applyFont="1" applyAlignment="1">
      <alignment horizontal="right" indent="3"/>
      <protection/>
    </xf>
    <xf numFmtId="174" fontId="77" fillId="0" borderId="0" xfId="94" applyNumberFormat="1" applyFont="1" applyAlignment="1">
      <alignment horizontal="right" indent="3"/>
      <protection/>
    </xf>
    <xf numFmtId="177" fontId="0" fillId="0" borderId="0" xfId="94" applyNumberFormat="1" applyFont="1" applyFill="1" applyAlignment="1" quotePrefix="1">
      <alignment/>
      <protection/>
    </xf>
    <xf numFmtId="0" fontId="17" fillId="0" borderId="15" xfId="76" applyFont="1" applyFill="1" applyBorder="1" applyAlignment="1">
      <alignment horizontal="center" vertical="center" wrapText="1"/>
      <protection/>
    </xf>
    <xf numFmtId="177" fontId="0" fillId="0" borderId="0" xfId="42" applyNumberFormat="1" applyFont="1" applyBorder="1" applyAlignment="1">
      <alignment horizontal="right" indent="1"/>
    </xf>
    <xf numFmtId="177" fontId="17" fillId="0" borderId="0" xfId="42" applyNumberFormat="1" applyFont="1" applyAlignment="1">
      <alignment horizontal="right"/>
    </xf>
    <xf numFmtId="177" fontId="17" fillId="0" borderId="0" xfId="42" applyNumberFormat="1" applyFont="1" applyAlignment="1">
      <alignment horizontal="right" indent="1"/>
    </xf>
    <xf numFmtId="177" fontId="0" fillId="0" borderId="0" xfId="42" applyNumberFormat="1" applyFont="1" applyAlignment="1">
      <alignment horizontal="right"/>
    </xf>
    <xf numFmtId="177" fontId="0" fillId="0" borderId="0" xfId="42" applyNumberFormat="1" applyFont="1" applyAlignment="1">
      <alignment horizontal="right" indent="1"/>
    </xf>
    <xf numFmtId="0" fontId="6" fillId="0" borderId="10" xfId="76" applyFont="1" applyBorder="1" applyAlignment="1">
      <alignment horizontal="center"/>
      <protection/>
    </xf>
    <xf numFmtId="0" fontId="32" fillId="0" borderId="10" xfId="93" applyFont="1" applyBorder="1" applyAlignment="1">
      <alignment horizontal="right"/>
      <protection/>
    </xf>
    <xf numFmtId="0" fontId="0" fillId="0" borderId="0" xfId="76" applyFont="1" applyBorder="1" applyAlignment="1">
      <alignment horizontal="center"/>
      <protection/>
    </xf>
    <xf numFmtId="0" fontId="17" fillId="0" borderId="0" xfId="76" applyFont="1" applyBorder="1">
      <alignment/>
      <protection/>
    </xf>
    <xf numFmtId="2" fontId="17" fillId="0" borderId="0" xfId="76" applyNumberFormat="1" applyFont="1" applyBorder="1" applyAlignment="1">
      <alignment horizontal="right" indent="1"/>
      <protection/>
    </xf>
    <xf numFmtId="0" fontId="0" fillId="0" borderId="0" xfId="76" applyFont="1" applyBorder="1" applyAlignment="1">
      <alignment horizontal="left" indent="1"/>
      <protection/>
    </xf>
    <xf numFmtId="2" fontId="0" fillId="0" borderId="0" xfId="76" applyNumberFormat="1" applyFont="1" applyBorder="1" applyAlignment="1">
      <alignment horizontal="right" indent="1"/>
      <protection/>
    </xf>
    <xf numFmtId="177" fontId="17" fillId="0" borderId="0" xfId="42" applyNumberFormat="1" applyFont="1" applyBorder="1" applyAlignment="1">
      <alignment horizontal="right" indent="1"/>
    </xf>
    <xf numFmtId="2" fontId="17" fillId="0" borderId="0" xfId="76" applyNumberFormat="1" applyFont="1" applyFill="1" applyBorder="1" applyAlignment="1">
      <alignment horizontal="center" wrapText="1"/>
      <protection/>
    </xf>
    <xf numFmtId="0" fontId="17" fillId="0" borderId="11" xfId="76" applyFont="1" applyFill="1" applyBorder="1" applyAlignment="1">
      <alignment horizontal="center" vertical="center" wrapText="1"/>
      <protection/>
    </xf>
    <xf numFmtId="3" fontId="17" fillId="0" borderId="0" xfId="94" applyNumberFormat="1" applyFont="1" applyFill="1" applyBorder="1" applyAlignment="1">
      <alignment horizontal="center"/>
      <protection/>
    </xf>
    <xf numFmtId="3" fontId="17" fillId="0" borderId="14" xfId="94" applyNumberFormat="1" applyFont="1" applyFill="1" applyBorder="1" applyAlignment="1">
      <alignment horizontal="center"/>
      <protection/>
    </xf>
    <xf numFmtId="174" fontId="17" fillId="0" borderId="0" xfId="78" applyNumberFormat="1" applyFont="1" applyAlignment="1">
      <alignment horizontal="right" indent="2"/>
      <protection/>
    </xf>
    <xf numFmtId="4" fontId="17" fillId="0" borderId="0" xfId="76" applyNumberFormat="1" applyFont="1" applyFill="1" applyBorder="1" applyAlignment="1">
      <alignment horizontal="right" wrapText="1" indent="2"/>
      <protection/>
    </xf>
    <xf numFmtId="0" fontId="0" fillId="0" borderId="0" xfId="85" applyFont="1" applyBorder="1">
      <alignment/>
      <protection/>
    </xf>
    <xf numFmtId="0" fontId="0" fillId="0" borderId="13" xfId="85" applyFont="1" applyBorder="1" applyAlignment="1">
      <alignment vertical="center"/>
      <protection/>
    </xf>
    <xf numFmtId="0" fontId="0" fillId="0" borderId="13" xfId="78" applyFont="1" applyBorder="1" applyAlignment="1">
      <alignment horizontal="center" vertical="center"/>
      <protection/>
    </xf>
    <xf numFmtId="0" fontId="17" fillId="0" borderId="15" xfId="78" applyFont="1" applyBorder="1" applyAlignment="1">
      <alignment horizontal="center" vertical="center" wrapText="1"/>
      <protection/>
    </xf>
    <xf numFmtId="0" fontId="17" fillId="0" borderId="0" xfId="78" applyNumberFormat="1" applyFont="1" applyBorder="1" applyAlignment="1">
      <alignment horizontal="left"/>
      <protection/>
    </xf>
    <xf numFmtId="174" fontId="0" fillId="0" borderId="0" xfId="78" applyNumberFormat="1" applyFont="1" applyBorder="1" applyAlignment="1">
      <alignment horizontal="right" indent="3"/>
      <protection/>
    </xf>
    <xf numFmtId="0" fontId="17" fillId="0" borderId="0" xfId="85" applyFont="1" applyBorder="1" applyAlignment="1">
      <alignment vertical="top"/>
      <protection/>
    </xf>
    <xf numFmtId="0" fontId="0" fillId="0" borderId="0" xfId="85" applyFont="1" applyBorder="1" applyAlignment="1">
      <alignment vertical="top"/>
      <protection/>
    </xf>
    <xf numFmtId="0" fontId="0" fillId="0" borderId="0" xfId="78" applyFont="1" applyBorder="1" applyAlignment="1">
      <alignment vertical="top"/>
      <protection/>
    </xf>
    <xf numFmtId="0" fontId="18" fillId="0" borderId="0" xfId="78" applyNumberFormat="1" applyFont="1" applyBorder="1">
      <alignment/>
      <protection/>
    </xf>
    <xf numFmtId="0" fontId="0" fillId="0" borderId="0" xfId="78" applyNumberFormat="1" applyFont="1" applyBorder="1">
      <alignment/>
      <protection/>
    </xf>
    <xf numFmtId="0" fontId="0" fillId="0" borderId="0" xfId="78" applyNumberFormat="1" applyFont="1" applyBorder="1" applyAlignment="1">
      <alignment horizontal="left"/>
      <protection/>
    </xf>
    <xf numFmtId="4" fontId="0" fillId="0" borderId="0" xfId="78" applyNumberFormat="1" applyFont="1" applyBorder="1" applyAlignment="1">
      <alignment horizontal="right" indent="3"/>
      <protection/>
    </xf>
    <xf numFmtId="0" fontId="20" fillId="0" borderId="0" xfId="85" applyFont="1" applyBorder="1">
      <alignment/>
      <protection/>
    </xf>
    <xf numFmtId="0" fontId="17" fillId="0" borderId="0" xfId="78" applyFont="1" applyBorder="1">
      <alignment/>
      <protection/>
    </xf>
    <xf numFmtId="174" fontId="0" fillId="0" borderId="0" xfId="78" applyNumberFormat="1" applyFont="1" applyBorder="1">
      <alignment/>
      <protection/>
    </xf>
    <xf numFmtId="16" fontId="17" fillId="0" borderId="13" xfId="86" applyNumberFormat="1" applyFont="1" applyBorder="1" applyAlignment="1">
      <alignment horizontal="center" vertical="center" wrapText="1"/>
      <protection/>
    </xf>
    <xf numFmtId="16" fontId="17" fillId="0" borderId="14" xfId="86" applyNumberFormat="1" applyFont="1" applyBorder="1" applyAlignment="1">
      <alignment horizontal="center" vertical="center" wrapText="1"/>
      <protection/>
    </xf>
    <xf numFmtId="16" fontId="17" fillId="0" borderId="13" xfId="96" applyNumberFormat="1" applyFont="1" applyFill="1" applyBorder="1" applyAlignment="1">
      <alignment horizontal="center" vertical="center"/>
      <protection/>
    </xf>
    <xf numFmtId="0" fontId="0" fillId="0" borderId="0" xfId="76" applyFont="1">
      <alignment/>
      <protection/>
    </xf>
    <xf numFmtId="185" fontId="17" fillId="0" borderId="0" xfId="42" applyNumberFormat="1" applyFont="1" applyAlignment="1">
      <alignment/>
    </xf>
    <xf numFmtId="177" fontId="0" fillId="0" borderId="0" xfId="42" applyNumberFormat="1" applyFont="1" applyAlignment="1">
      <alignment horizontal="right"/>
    </xf>
    <xf numFmtId="206" fontId="0" fillId="0" borderId="0" xfId="78" applyNumberFormat="1" applyFont="1">
      <alignment/>
      <protection/>
    </xf>
    <xf numFmtId="43" fontId="0" fillId="0" borderId="0" xfId="78" applyNumberFormat="1" applyFont="1">
      <alignment/>
      <protection/>
    </xf>
    <xf numFmtId="177" fontId="0" fillId="0" borderId="0" xfId="42" applyNumberFormat="1" applyFont="1" applyAlignment="1">
      <alignment/>
    </xf>
    <xf numFmtId="177" fontId="20" fillId="0" borderId="0" xfId="42" applyNumberFormat="1" applyFont="1" applyAlignment="1">
      <alignment/>
    </xf>
    <xf numFmtId="177" fontId="0" fillId="0" borderId="0" xfId="94" applyNumberFormat="1" applyFont="1" applyBorder="1">
      <alignment/>
      <protection/>
    </xf>
    <xf numFmtId="177" fontId="17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173" fontId="0" fillId="0" borderId="0" xfId="76" applyNumberFormat="1" applyFont="1" applyBorder="1" applyAlignment="1">
      <alignment horizontal="right" indent="1"/>
      <protection/>
    </xf>
    <xf numFmtId="0" fontId="80" fillId="0" borderId="0" xfId="94" applyFont="1">
      <alignment/>
      <protection/>
    </xf>
    <xf numFmtId="177" fontId="81" fillId="0" borderId="0" xfId="42" applyNumberFormat="1" applyFont="1" applyAlignment="1">
      <alignment/>
    </xf>
    <xf numFmtId="177" fontId="17" fillId="0" borderId="0" xfId="42" applyNumberFormat="1" applyFont="1" applyAlignment="1">
      <alignment/>
    </xf>
    <xf numFmtId="177" fontId="17" fillId="0" borderId="0" xfId="94" applyNumberFormat="1" applyFont="1">
      <alignment/>
      <protection/>
    </xf>
    <xf numFmtId="173" fontId="19" fillId="0" borderId="0" xfId="94" applyNumberFormat="1" applyFont="1">
      <alignment/>
      <protection/>
    </xf>
    <xf numFmtId="174" fontId="0" fillId="0" borderId="0" xfId="78" applyNumberFormat="1" applyFont="1" applyBorder="1" applyAlignment="1">
      <alignment/>
      <protection/>
    </xf>
    <xf numFmtId="185" fontId="0" fillId="0" borderId="0" xfId="42" applyNumberFormat="1" applyFont="1" applyAlignment="1">
      <alignment horizontal="right"/>
    </xf>
    <xf numFmtId="185" fontId="17" fillId="0" borderId="0" xfId="42" applyNumberFormat="1" applyFont="1" applyAlignment="1">
      <alignment horizontal="right"/>
    </xf>
    <xf numFmtId="185" fontId="0" fillId="0" borderId="0" xfId="42" applyNumberFormat="1" applyFont="1" applyFill="1" applyAlignment="1">
      <alignment horizontal="right"/>
    </xf>
    <xf numFmtId="0" fontId="15" fillId="0" borderId="0" xfId="94" applyFont="1" applyBorder="1" applyAlignment="1">
      <alignment horizontal="center"/>
      <protection/>
    </xf>
    <xf numFmtId="0" fontId="16" fillId="0" borderId="0" xfId="94" applyFont="1" applyBorder="1" applyAlignment="1">
      <alignment horizontal="right"/>
      <protection/>
    </xf>
    <xf numFmtId="0" fontId="17" fillId="0" borderId="11" xfId="88" applyFont="1" applyBorder="1" applyAlignment="1">
      <alignment horizontal="center" vertical="center"/>
      <protection/>
    </xf>
    <xf numFmtId="177" fontId="0" fillId="0" borderId="0" xfId="42" applyNumberFormat="1" applyFont="1" applyAlignment="1">
      <alignment horizontal="right" indent="1"/>
    </xf>
    <xf numFmtId="173" fontId="17" fillId="0" borderId="0" xfId="94" applyNumberFormat="1" applyFont="1" applyAlignment="1">
      <alignment horizontal="right"/>
      <protection/>
    </xf>
    <xf numFmtId="174" fontId="17" fillId="0" borderId="0" xfId="78" applyNumberFormat="1" applyFont="1" applyAlignment="1">
      <alignment horizontal="right" indent="2"/>
      <protection/>
    </xf>
    <xf numFmtId="174" fontId="0" fillId="0" borderId="0" xfId="78" applyNumberFormat="1" applyAlignment="1">
      <alignment horizontal="right" indent="2"/>
      <protection/>
    </xf>
    <xf numFmtId="174" fontId="17" fillId="0" borderId="0" xfId="90" applyNumberFormat="1" applyFont="1" applyFill="1" applyBorder="1" applyAlignment="1">
      <alignment horizontal="right" indent="2"/>
      <protection/>
    </xf>
    <xf numFmtId="174" fontId="0" fillId="0" borderId="0" xfId="90" applyNumberFormat="1" applyFont="1" applyFill="1" applyBorder="1" applyAlignment="1">
      <alignment horizontal="right" indent="2"/>
      <protection/>
    </xf>
    <xf numFmtId="192" fontId="17" fillId="0" borderId="0" xfId="42" applyNumberFormat="1" applyFont="1" applyFill="1" applyBorder="1" applyAlignment="1">
      <alignment horizontal="right" indent="2"/>
    </xf>
    <xf numFmtId="3" fontId="31" fillId="0" borderId="0" xfId="78" applyNumberFormat="1" applyFont="1" applyFill="1">
      <alignment/>
      <protection/>
    </xf>
    <xf numFmtId="3" fontId="20" fillId="0" borderId="0" xfId="78" applyNumberFormat="1" applyFont="1" applyFill="1">
      <alignment/>
      <protection/>
    </xf>
    <xf numFmtId="3" fontId="19" fillId="0" borderId="0" xfId="78" applyNumberFormat="1" applyFont="1" applyFill="1">
      <alignment/>
      <protection/>
    </xf>
    <xf numFmtId="173" fontId="80" fillId="0" borderId="0" xfId="78" applyNumberFormat="1" applyFont="1" applyFill="1">
      <alignment/>
      <protection/>
    </xf>
    <xf numFmtId="173" fontId="82" fillId="0" borderId="0" xfId="78" applyNumberFormat="1" applyFont="1" applyFill="1">
      <alignment/>
      <protection/>
    </xf>
    <xf numFmtId="173" fontId="31" fillId="0" borderId="0" xfId="78" applyNumberFormat="1" applyFont="1" applyFill="1">
      <alignment/>
      <protection/>
    </xf>
    <xf numFmtId="176" fontId="0" fillId="0" borderId="0" xfId="94" applyNumberFormat="1" applyFont="1" applyAlignment="1">
      <alignment/>
      <protection/>
    </xf>
    <xf numFmtId="174" fontId="17" fillId="0" borderId="0" xfId="94" applyNumberFormat="1" applyFont="1" applyAlignment="1">
      <alignment/>
      <protection/>
    </xf>
    <xf numFmtId="174" fontId="17" fillId="0" borderId="0" xfId="94" applyNumberFormat="1" applyFont="1">
      <alignment/>
      <protection/>
    </xf>
    <xf numFmtId="173" fontId="16" fillId="0" borderId="0" xfId="94" applyNumberFormat="1" applyFont="1">
      <alignment/>
      <protection/>
    </xf>
    <xf numFmtId="173" fontId="17" fillId="0" borderId="0" xfId="94" applyNumberFormat="1" applyFont="1">
      <alignment/>
      <protection/>
    </xf>
    <xf numFmtId="173" fontId="26" fillId="0" borderId="0" xfId="94" applyNumberFormat="1" applyFont="1">
      <alignment/>
      <protection/>
    </xf>
    <xf numFmtId="176" fontId="0" fillId="0" borderId="0" xfId="94" applyNumberFormat="1" applyFont="1" applyFill="1">
      <alignment/>
      <protection/>
    </xf>
    <xf numFmtId="0" fontId="81" fillId="0" borderId="0" xfId="94" applyFont="1" applyFill="1">
      <alignment/>
      <protection/>
    </xf>
    <xf numFmtId="0" fontId="83" fillId="0" borderId="0" xfId="94" applyFont="1" applyFill="1" applyAlignment="1">
      <alignment/>
      <protection/>
    </xf>
    <xf numFmtId="0" fontId="81" fillId="0" borderId="0" xfId="94" applyNumberFormat="1" applyFont="1" applyFill="1">
      <alignment/>
      <protection/>
    </xf>
    <xf numFmtId="0" fontId="81" fillId="0" borderId="0" xfId="94" applyFont="1" applyFill="1" applyAlignment="1">
      <alignment/>
      <protection/>
    </xf>
    <xf numFmtId="173" fontId="83" fillId="0" borderId="0" xfId="94" applyNumberFormat="1" applyFont="1" applyFill="1">
      <alignment/>
      <protection/>
    </xf>
    <xf numFmtId="173" fontId="81" fillId="0" borderId="0" xfId="94" applyNumberFormat="1" applyFont="1" applyFill="1">
      <alignment/>
      <protection/>
    </xf>
    <xf numFmtId="173" fontId="0" fillId="0" borderId="0" xfId="94" applyNumberFormat="1" applyFont="1" applyFill="1">
      <alignment/>
      <protection/>
    </xf>
    <xf numFmtId="176" fontId="81" fillId="0" borderId="0" xfId="94" applyNumberFormat="1" applyFont="1" applyFill="1">
      <alignment/>
      <protection/>
    </xf>
    <xf numFmtId="176" fontId="83" fillId="0" borderId="0" xfId="94" applyNumberFormat="1" applyFont="1" applyFill="1">
      <alignment/>
      <protection/>
    </xf>
    <xf numFmtId="177" fontId="0" fillId="0" borderId="0" xfId="94" applyNumberFormat="1" applyFont="1" applyFill="1" applyAlignment="1">
      <alignment horizontal="right" indent="2"/>
      <protection/>
    </xf>
    <xf numFmtId="177" fontId="0" fillId="0" borderId="0" xfId="94" applyNumberFormat="1" applyFont="1" applyFill="1" applyAlignment="1">
      <alignment horizontal="right" indent="2"/>
      <protection/>
    </xf>
    <xf numFmtId="174" fontId="79" fillId="0" borderId="0" xfId="94" applyNumberFormat="1" applyFont="1" applyAlignment="1">
      <alignment horizontal="right" indent="2"/>
      <protection/>
    </xf>
    <xf numFmtId="174" fontId="77" fillId="0" borderId="0" xfId="94" applyNumberFormat="1" applyFont="1" applyAlignment="1">
      <alignment horizontal="right" indent="2"/>
      <protection/>
    </xf>
    <xf numFmtId="174" fontId="79" fillId="0" borderId="0" xfId="94" applyNumberFormat="1" applyFont="1" applyAlignment="1">
      <alignment horizontal="right" indent="2"/>
      <protection/>
    </xf>
    <xf numFmtId="173" fontId="0" fillId="0" borderId="0" xfId="42" applyNumberFormat="1" applyFont="1" applyBorder="1" applyAlignment="1">
      <alignment horizontal="right" indent="1"/>
    </xf>
    <xf numFmtId="173" fontId="17" fillId="0" borderId="14" xfId="78" applyNumberFormat="1" applyFont="1" applyBorder="1" applyAlignment="1">
      <alignment horizontal="center"/>
      <protection/>
    </xf>
    <xf numFmtId="173" fontId="17" fillId="0" borderId="0" xfId="78" applyNumberFormat="1" applyFont="1" applyAlignment="1">
      <alignment horizontal="center"/>
      <protection/>
    </xf>
    <xf numFmtId="174" fontId="17" fillId="0" borderId="14" xfId="76" applyNumberFormat="1" applyFont="1" applyFill="1" applyBorder="1" applyAlignment="1">
      <alignment horizontal="right" wrapText="1" indent="2"/>
      <protection/>
    </xf>
    <xf numFmtId="174" fontId="17" fillId="0" borderId="0" xfId="76" applyNumberFormat="1" applyFont="1" applyFill="1" applyBorder="1" applyAlignment="1">
      <alignment horizontal="right" wrapText="1" indent="2"/>
      <protection/>
    </xf>
    <xf numFmtId="2" fontId="29" fillId="0" borderId="0" xfId="0" applyNumberFormat="1" applyFont="1" applyAlignment="1">
      <alignment/>
    </xf>
    <xf numFmtId="177" fontId="16" fillId="0" borderId="0" xfId="42" applyNumberFormat="1" applyFont="1" applyAlignment="1">
      <alignment/>
    </xf>
    <xf numFmtId="177" fontId="0" fillId="0" borderId="0" xfId="94" applyNumberFormat="1" applyFont="1">
      <alignment/>
      <protection/>
    </xf>
    <xf numFmtId="185" fontId="17" fillId="0" borderId="0" xfId="94" applyNumberFormat="1" applyFont="1">
      <alignment/>
      <protection/>
    </xf>
    <xf numFmtId="174" fontId="0" fillId="0" borderId="0" xfId="94" applyNumberFormat="1" applyFont="1" applyFill="1">
      <alignment/>
      <protection/>
    </xf>
    <xf numFmtId="174" fontId="0" fillId="0" borderId="0" xfId="94" applyNumberFormat="1" applyFont="1" applyFill="1" applyAlignment="1">
      <alignment/>
      <protection/>
    </xf>
    <xf numFmtId="4" fontId="17" fillId="0" borderId="0" xfId="42" applyNumberFormat="1" applyFont="1" applyAlignment="1">
      <alignment horizontal="right" indent="1"/>
    </xf>
    <xf numFmtId="4" fontId="79" fillId="0" borderId="14" xfId="94" applyNumberFormat="1" applyFont="1" applyBorder="1" applyAlignment="1">
      <alignment horizontal="right" indent="1"/>
      <protection/>
    </xf>
    <xf numFmtId="4" fontId="0" fillId="0" borderId="0" xfId="42" applyNumberFormat="1" applyFont="1" applyAlignment="1">
      <alignment horizontal="right" indent="1"/>
    </xf>
    <xf numFmtId="4" fontId="77" fillId="0" borderId="0" xfId="94" applyNumberFormat="1" applyFont="1" applyBorder="1" applyAlignment="1">
      <alignment horizontal="right" indent="1"/>
      <protection/>
    </xf>
    <xf numFmtId="4" fontId="81" fillId="0" borderId="0" xfId="94" applyNumberFormat="1" applyFont="1" applyBorder="1" applyAlignment="1">
      <alignment horizontal="right" indent="1"/>
      <protection/>
    </xf>
    <xf numFmtId="4" fontId="17" fillId="0" borderId="0" xfId="42" applyNumberFormat="1" applyFont="1" applyAlignment="1">
      <alignment horizontal="right" indent="1"/>
    </xf>
    <xf numFmtId="4" fontId="79" fillId="0" borderId="0" xfId="94" applyNumberFormat="1" applyFont="1" applyBorder="1" applyAlignment="1">
      <alignment horizontal="right" indent="1"/>
      <protection/>
    </xf>
    <xf numFmtId="0" fontId="15" fillId="0" borderId="0" xfId="94" applyFont="1" applyAlignment="1">
      <alignment horizontal="left" wrapText="1"/>
      <protection/>
    </xf>
    <xf numFmtId="0" fontId="25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74" fontId="17" fillId="0" borderId="0" xfId="91" applyNumberFormat="1" applyFont="1">
      <alignment/>
      <protection/>
    </xf>
    <xf numFmtId="174" fontId="0" fillId="0" borderId="0" xfId="91" applyNumberFormat="1" applyFont="1" applyAlignment="1">
      <alignment horizontal="right" indent="2"/>
      <protection/>
    </xf>
    <xf numFmtId="174" fontId="0" fillId="0" borderId="0" xfId="92" applyNumberFormat="1" applyFont="1" applyAlignment="1">
      <alignment horizontal="right" indent="2"/>
      <protection/>
    </xf>
    <xf numFmtId="0" fontId="0" fillId="0" borderId="0" xfId="0" applyFont="1" applyAlignment="1">
      <alignment horizontal="center"/>
    </xf>
    <xf numFmtId="2" fontId="17" fillId="0" borderId="0" xfId="78" applyNumberFormat="1" applyFont="1" applyAlignment="1">
      <alignment horizontal="right" indent="1"/>
      <protection/>
    </xf>
    <xf numFmtId="0" fontId="0" fillId="0" borderId="0" xfId="78">
      <alignment/>
      <protection/>
    </xf>
    <xf numFmtId="2" fontId="0" fillId="0" borderId="0" xfId="78" applyNumberFormat="1">
      <alignment/>
      <protection/>
    </xf>
    <xf numFmtId="0" fontId="18" fillId="0" borderId="0" xfId="94" applyFont="1">
      <alignment/>
      <protection/>
    </xf>
    <xf numFmtId="0" fontId="0" fillId="0" borderId="0" xfId="78" applyFont="1" applyAlignment="1">
      <alignment horizontal="left" indent="1"/>
      <protection/>
    </xf>
    <xf numFmtId="2" fontId="0" fillId="0" borderId="0" xfId="78" applyNumberFormat="1" applyFont="1" applyAlignment="1">
      <alignment horizontal="right" indent="1"/>
      <protection/>
    </xf>
    <xf numFmtId="0" fontId="0" fillId="0" borderId="0" xfId="78" applyFont="1" applyAlignment="1">
      <alignment horizontal="left" wrapText="1" indent="1"/>
      <protection/>
    </xf>
    <xf numFmtId="0" fontId="17" fillId="0" borderId="0" xfId="94" applyFont="1" applyAlignment="1">
      <alignment wrapText="1"/>
      <protection/>
    </xf>
    <xf numFmtId="2" fontId="17" fillId="0" borderId="0" xfId="78" applyNumberFormat="1" applyFont="1" applyAlignment="1">
      <alignment horizontal="right" indent="1"/>
      <protection/>
    </xf>
    <xf numFmtId="2" fontId="0" fillId="0" borderId="0" xfId="78" applyNumberFormat="1" applyAlignment="1">
      <alignment horizontal="right" indent="1"/>
      <protection/>
    </xf>
    <xf numFmtId="0" fontId="20" fillId="0" borderId="0" xfId="0" applyFont="1" applyAlignment="1">
      <alignment/>
    </xf>
    <xf numFmtId="0" fontId="0" fillId="0" borderId="0" xfId="78" applyAlignment="1">
      <alignment horizontal="center"/>
      <protection/>
    </xf>
    <xf numFmtId="3" fontId="0" fillId="0" borderId="0" xfId="78" applyNumberFormat="1">
      <alignment/>
      <protection/>
    </xf>
    <xf numFmtId="43" fontId="0" fillId="0" borderId="0" xfId="42" applyFont="1" applyBorder="1" applyAlignment="1">
      <alignment horizontal="right" inden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84" fillId="0" borderId="0" xfId="0" applyFont="1" applyAlignment="1">
      <alignment/>
    </xf>
    <xf numFmtId="0" fontId="17" fillId="0" borderId="10" xfId="94" applyFont="1" applyBorder="1" applyAlignment="1">
      <alignment horizontal="left"/>
      <protection/>
    </xf>
    <xf numFmtId="0" fontId="17" fillId="0" borderId="0" xfId="94" applyFont="1" applyAlignment="1">
      <alignment horizontal="center"/>
      <protection/>
    </xf>
    <xf numFmtId="0" fontId="17" fillId="0" borderId="0" xfId="94" applyFont="1" applyAlignment="1">
      <alignment horizontal="left"/>
      <protection/>
    </xf>
    <xf numFmtId="0" fontId="17" fillId="0" borderId="0" xfId="76" applyFont="1" applyAlignment="1">
      <alignment horizontal="center" vertical="center" wrapText="1"/>
      <protection/>
    </xf>
    <xf numFmtId="0" fontId="0" fillId="0" borderId="0" xfId="76">
      <alignment/>
      <protection/>
    </xf>
    <xf numFmtId="0" fontId="0" fillId="0" borderId="0" xfId="94" applyFont="1" applyAlignment="1">
      <alignment horizontal="left" indent="1"/>
      <protection/>
    </xf>
    <xf numFmtId="1" fontId="0" fillId="0" borderId="0" xfId="94" applyNumberFormat="1" applyFont="1" applyAlignment="1">
      <alignment horizontal="center"/>
      <protection/>
    </xf>
    <xf numFmtId="185" fontId="0" fillId="0" borderId="0" xfId="94" applyNumberFormat="1" applyFont="1" applyAlignment="1">
      <alignment horizontal="center"/>
      <protection/>
    </xf>
    <xf numFmtId="177" fontId="0" fillId="0" borderId="0" xfId="94" applyNumberFormat="1" applyFont="1" applyAlignment="1">
      <alignment horizontal="left" indent="1"/>
      <protection/>
    </xf>
    <xf numFmtId="177" fontId="0" fillId="0" borderId="0" xfId="94" applyNumberFormat="1" applyFont="1" applyAlignment="1">
      <alignment horizontal="right" indent="1"/>
      <protection/>
    </xf>
    <xf numFmtId="177" fontId="0" fillId="0" borderId="0" xfId="94" applyNumberFormat="1" applyFont="1" applyAlignment="1">
      <alignment horizontal="center"/>
      <protection/>
    </xf>
    <xf numFmtId="177" fontId="0" fillId="0" borderId="0" xfId="76" applyNumberFormat="1">
      <alignment/>
      <protection/>
    </xf>
    <xf numFmtId="0" fontId="23" fillId="0" borderId="0" xfId="78" applyFont="1" applyAlignment="1">
      <alignment horizontal="left" indent="3"/>
      <protection/>
    </xf>
    <xf numFmtId="185" fontId="0" fillId="0" borderId="0" xfId="94" applyNumberFormat="1" applyFont="1" applyAlignment="1">
      <alignment horizontal="right"/>
      <protection/>
    </xf>
    <xf numFmtId="177" fontId="0" fillId="0" borderId="0" xfId="94" applyNumberFormat="1" applyFont="1" applyAlignment="1">
      <alignment horizontal="right"/>
      <protection/>
    </xf>
    <xf numFmtId="177" fontId="0" fillId="0" borderId="0" xfId="94" applyNumberFormat="1" applyFont="1">
      <alignment/>
      <protection/>
    </xf>
    <xf numFmtId="185" fontId="0" fillId="0" borderId="0" xfId="94" applyNumberFormat="1" applyFont="1" applyAlignment="1">
      <alignment horizontal="left" indent="1"/>
      <protection/>
    </xf>
    <xf numFmtId="0" fontId="17" fillId="0" borderId="0" xfId="94" applyFont="1" applyAlignment="1">
      <alignment horizontal="left" vertical="center" indent="1"/>
      <protection/>
    </xf>
    <xf numFmtId="173" fontId="0" fillId="0" borderId="0" xfId="94" applyNumberFormat="1" applyFont="1" applyAlignment="1">
      <alignment horizontal="right" indent="1"/>
      <protection/>
    </xf>
    <xf numFmtId="0" fontId="0" fillId="0" borderId="0" xfId="94" applyFont="1" applyAlignment="1">
      <alignment horizontal="center" vertical="center"/>
      <protection/>
    </xf>
    <xf numFmtId="0" fontId="0" fillId="0" borderId="0" xfId="94" applyFont="1" applyAlignment="1">
      <alignment horizontal="center"/>
      <protection/>
    </xf>
    <xf numFmtId="0" fontId="16" fillId="0" borderId="14" xfId="78" applyFont="1" applyBorder="1">
      <alignment/>
      <protection/>
    </xf>
    <xf numFmtId="0" fontId="0" fillId="0" borderId="14" xfId="78" applyBorder="1">
      <alignment/>
      <protection/>
    </xf>
    <xf numFmtId="0" fontId="0" fillId="0" borderId="0" xfId="85" applyFont="1">
      <alignment/>
      <protection/>
    </xf>
    <xf numFmtId="0" fontId="0" fillId="0" borderId="13" xfId="78" applyBorder="1" applyAlignment="1">
      <alignment horizontal="center" vertical="center"/>
      <protection/>
    </xf>
    <xf numFmtId="0" fontId="17" fillId="0" borderId="15" xfId="78" applyFont="1" applyBorder="1" applyAlignment="1">
      <alignment horizontal="center" vertical="center" wrapText="1"/>
      <protection/>
    </xf>
    <xf numFmtId="0" fontId="17" fillId="0" borderId="0" xfId="78" applyFont="1" applyAlignment="1">
      <alignment horizontal="left"/>
      <protection/>
    </xf>
    <xf numFmtId="174" fontId="0" fillId="0" borderId="0" xfId="78" applyNumberFormat="1" applyAlignment="1">
      <alignment horizontal="right" indent="3"/>
      <protection/>
    </xf>
    <xf numFmtId="0" fontId="17" fillId="0" borderId="0" xfId="85" applyFont="1" applyAlignment="1">
      <alignment horizontal="center"/>
      <protection/>
    </xf>
    <xf numFmtId="174" fontId="17" fillId="0" borderId="0" xfId="78" applyNumberFormat="1" applyFont="1" applyAlignment="1">
      <alignment horizontal="right" indent="3"/>
      <protection/>
    </xf>
    <xf numFmtId="174" fontId="0" fillId="0" borderId="0" xfId="78" applyNumberFormat="1">
      <alignment/>
      <protection/>
    </xf>
    <xf numFmtId="0" fontId="17" fillId="0" borderId="0" xfId="85" applyFont="1" applyAlignment="1">
      <alignment vertical="top"/>
      <protection/>
    </xf>
    <xf numFmtId="0" fontId="17" fillId="0" borderId="0" xfId="85" applyFont="1" applyAlignment="1">
      <alignment horizontal="center"/>
      <protection/>
    </xf>
    <xf numFmtId="0" fontId="0" fillId="0" borderId="0" xfId="85" applyFont="1" applyAlignment="1">
      <alignment vertical="top"/>
      <protection/>
    </xf>
    <xf numFmtId="0" fontId="0" fillId="0" borderId="0" xfId="78" applyAlignment="1">
      <alignment vertical="top"/>
      <protection/>
    </xf>
    <xf numFmtId="4" fontId="0" fillId="0" borderId="0" xfId="78" applyNumberFormat="1" applyAlignment="1">
      <alignment horizontal="right" indent="2"/>
      <protection/>
    </xf>
    <xf numFmtId="0" fontId="17" fillId="0" borderId="0" xfId="78" applyFont="1" applyAlignment="1">
      <alignment horizontal="left" vertical="top"/>
      <protection/>
    </xf>
    <xf numFmtId="0" fontId="18" fillId="0" borderId="0" xfId="78" applyFont="1">
      <alignment/>
      <protection/>
    </xf>
    <xf numFmtId="0" fontId="0" fillId="0" borderId="0" xfId="78" applyAlignment="1">
      <alignment horizontal="left"/>
      <protection/>
    </xf>
    <xf numFmtId="4" fontId="0" fillId="0" borderId="0" xfId="78" applyNumberFormat="1" applyAlignment="1">
      <alignment horizontal="right" indent="3"/>
      <protection/>
    </xf>
    <xf numFmtId="0" fontId="20" fillId="0" borderId="0" xfId="85" applyFont="1">
      <alignment/>
      <protection/>
    </xf>
    <xf numFmtId="0" fontId="17" fillId="0" borderId="0" xfId="78" applyFont="1">
      <alignment/>
      <protection/>
    </xf>
    <xf numFmtId="3" fontId="17" fillId="0" borderId="0" xfId="94" applyNumberFormat="1" applyFont="1" applyAlignment="1">
      <alignment/>
      <protection/>
    </xf>
    <xf numFmtId="43" fontId="0" fillId="0" borderId="0" xfId="42" applyFont="1" applyBorder="1" applyAlignment="1">
      <alignment horizontal="center"/>
    </xf>
    <xf numFmtId="174" fontId="79" fillId="0" borderId="0" xfId="94" applyNumberFormat="1" applyFont="1" applyAlignment="1">
      <alignment horizontal="right" indent="3"/>
      <protection/>
    </xf>
    <xf numFmtId="176" fontId="17" fillId="0" borderId="0" xfId="94" applyNumberFormat="1" applyFont="1">
      <alignment/>
      <protection/>
    </xf>
    <xf numFmtId="174" fontId="0" fillId="0" borderId="0" xfId="78" applyNumberFormat="1" applyFill="1" applyAlignment="1">
      <alignment horizontal="right" indent="2"/>
      <protection/>
    </xf>
    <xf numFmtId="0" fontId="15" fillId="0" borderId="0" xfId="0" applyFont="1" applyAlignment="1">
      <alignment horizontal="left" vertical="center" wrapText="1"/>
    </xf>
    <xf numFmtId="0" fontId="15" fillId="0" borderId="0" xfId="78" applyFont="1" applyAlignment="1" quotePrefix="1">
      <alignment horizontal="left" wrapText="1"/>
      <protection/>
    </xf>
    <xf numFmtId="0" fontId="15" fillId="0" borderId="0" xfId="78" applyFont="1" applyAlignment="1">
      <alignment horizontal="left" wrapText="1"/>
      <protection/>
    </xf>
    <xf numFmtId="0" fontId="15" fillId="0" borderId="0" xfId="78" applyNumberFormat="1" applyFont="1" applyBorder="1" applyAlignment="1" quotePrefix="1">
      <alignment horizontal="left" wrapText="1"/>
      <protection/>
    </xf>
    <xf numFmtId="0" fontId="15" fillId="0" borderId="0" xfId="78" applyNumberFormat="1" applyFont="1" applyBorder="1" applyAlignment="1">
      <alignment horizontal="left" wrapText="1"/>
      <protection/>
    </xf>
    <xf numFmtId="0" fontId="17" fillId="0" borderId="0" xfId="78" applyNumberFormat="1" applyFont="1" applyBorder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5" fillId="0" borderId="0" xfId="76" applyFont="1" applyAlignment="1">
      <alignment horizontal="left" wrapText="1"/>
      <protection/>
    </xf>
    <xf numFmtId="0" fontId="15" fillId="0" borderId="0" xfId="78" applyFont="1" applyAlignment="1">
      <alignment horizontal="left" wrapText="1"/>
      <protection/>
    </xf>
    <xf numFmtId="0" fontId="17" fillId="0" borderId="15" xfId="76" applyFont="1" applyFill="1" applyBorder="1" applyAlignment="1">
      <alignment horizontal="center" wrapText="1"/>
      <protection/>
    </xf>
    <xf numFmtId="0" fontId="16" fillId="0" borderId="10" xfId="94" applyFont="1" applyFill="1" applyBorder="1" applyAlignment="1">
      <alignment horizontal="right"/>
      <protection/>
    </xf>
    <xf numFmtId="0" fontId="15" fillId="0" borderId="0" xfId="94" applyFont="1" applyFill="1" applyAlignment="1">
      <alignment horizontal="left" wrapText="1"/>
      <protection/>
    </xf>
    <xf numFmtId="0" fontId="0" fillId="0" borderId="13" xfId="76" applyFont="1" applyFill="1" applyBorder="1" applyAlignment="1">
      <alignment horizontal="center"/>
      <protection/>
    </xf>
    <xf numFmtId="0" fontId="0" fillId="0" borderId="0" xfId="76" applyFont="1" applyFill="1" applyBorder="1" applyAlignment="1">
      <alignment horizontal="center"/>
      <protection/>
    </xf>
    <xf numFmtId="0" fontId="17" fillId="0" borderId="13" xfId="76" applyFont="1" applyFill="1" applyBorder="1" applyAlignment="1">
      <alignment horizontal="center" vertical="center" wrapText="1"/>
      <protection/>
    </xf>
    <xf numFmtId="0" fontId="17" fillId="0" borderId="11" xfId="76" applyFont="1" applyFill="1" applyBorder="1" applyAlignment="1">
      <alignment horizontal="center" vertical="center" wrapText="1"/>
      <protection/>
    </xf>
    <xf numFmtId="0" fontId="17" fillId="0" borderId="13" xfId="76" applyFont="1" applyBorder="1" applyAlignment="1">
      <alignment horizontal="center" vertical="center" wrapText="1"/>
      <protection/>
    </xf>
    <xf numFmtId="0" fontId="17" fillId="0" borderId="11" xfId="76" applyFont="1" applyBorder="1" applyAlignment="1">
      <alignment horizontal="center" vertical="center" wrapText="1"/>
      <protection/>
    </xf>
    <xf numFmtId="0" fontId="17" fillId="0" borderId="13" xfId="76" applyFont="1" applyBorder="1" applyAlignment="1">
      <alignment horizontal="center" vertical="center" wrapText="1"/>
      <protection/>
    </xf>
    <xf numFmtId="0" fontId="17" fillId="0" borderId="11" xfId="76" applyFont="1" applyBorder="1" applyAlignment="1">
      <alignment horizontal="center" vertical="center" wrapText="1"/>
      <protection/>
    </xf>
    <xf numFmtId="0" fontId="17" fillId="0" borderId="13" xfId="76" applyFont="1" applyBorder="1" applyAlignment="1">
      <alignment horizontal="center" vertical="center"/>
      <protection/>
    </xf>
    <xf numFmtId="0" fontId="17" fillId="0" borderId="15" xfId="76" applyFont="1" applyBorder="1" applyAlignment="1">
      <alignment horizontal="center" vertical="center" wrapText="1"/>
      <protection/>
    </xf>
    <xf numFmtId="0" fontId="15" fillId="0" borderId="0" xfId="76" applyFont="1" applyAlignment="1">
      <alignment wrapText="1"/>
      <protection/>
    </xf>
    <xf numFmtId="0" fontId="17" fillId="0" borderId="13" xfId="96" applyFont="1" applyFill="1" applyBorder="1" applyAlignment="1">
      <alignment horizontal="center" vertical="center"/>
      <protection/>
    </xf>
    <xf numFmtId="0" fontId="17" fillId="0" borderId="11" xfId="96" applyFont="1" applyFill="1" applyBorder="1" applyAlignment="1">
      <alignment horizontal="center" vertical="center"/>
      <protection/>
    </xf>
    <xf numFmtId="0" fontId="15" fillId="0" borderId="0" xfId="76" applyFont="1" applyFill="1" applyAlignment="1">
      <alignment wrapText="1"/>
      <protection/>
    </xf>
    <xf numFmtId="0" fontId="15" fillId="0" borderId="0" xfId="94" applyFont="1" applyAlignment="1">
      <alignment horizontal="left"/>
      <protection/>
    </xf>
    <xf numFmtId="0" fontId="17" fillId="0" borderId="15" xfId="88" applyNumberFormat="1" applyFont="1" applyBorder="1" applyAlignment="1">
      <alignment horizontal="center" vertical="center"/>
      <protection/>
    </xf>
    <xf numFmtId="0" fontId="15" fillId="0" borderId="0" xfId="94" applyFont="1" applyAlignment="1">
      <alignment horizontal="left" wrapText="1"/>
      <protection/>
    </xf>
    <xf numFmtId="0" fontId="15" fillId="0" borderId="0" xfId="94" applyFont="1" applyAlignment="1">
      <alignment horizontal="left"/>
      <protection/>
    </xf>
    <xf numFmtId="0" fontId="17" fillId="0" borderId="0" xfId="94" applyFont="1" applyBorder="1" applyAlignment="1">
      <alignment horizontal="center" vertical="center"/>
      <protection/>
    </xf>
    <xf numFmtId="0" fontId="15" fillId="0" borderId="0" xfId="94" applyFont="1" applyFill="1" applyAlignment="1">
      <alignment horizontal="left"/>
      <protection/>
    </xf>
    <xf numFmtId="0" fontId="0" fillId="0" borderId="0" xfId="76" applyAlignment="1">
      <alignment horizontal="center"/>
      <protection/>
    </xf>
    <xf numFmtId="0" fontId="17" fillId="0" borderId="15" xfId="76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 2" xfId="45"/>
    <cellStyle name="Comma 2" xfId="46"/>
    <cellStyle name="Comma 3" xfId="47"/>
    <cellStyle name="Comma 4" xfId="48"/>
    <cellStyle name="Comma 5" xfId="49"/>
    <cellStyle name="Comma 6" xfId="50"/>
    <cellStyle name="Comma 6 2" xfId="51"/>
    <cellStyle name="Comma 6 3" xfId="52"/>
    <cellStyle name="Comma 6 3 2" xfId="53"/>
    <cellStyle name="Comma 6 4" xfId="54"/>
    <cellStyle name="Comma 6 5 2" xfId="55"/>
    <cellStyle name="Comma 7" xfId="56"/>
    <cellStyle name="Comma 8" xfId="57"/>
    <cellStyle name="Comma 9" xfId="58"/>
    <cellStyle name="Comma0" xfId="59"/>
    <cellStyle name="Currency" xfId="60"/>
    <cellStyle name="Currency [0]" xfId="61"/>
    <cellStyle name="Currency0" xfId="62"/>
    <cellStyle name="Date" xfId="63"/>
    <cellStyle name="Explanatory Text" xfId="64"/>
    <cellStyle name="Fixed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- Style1" xfId="76"/>
    <cellStyle name="Normal 10 2 2 2" xfId="77"/>
    <cellStyle name="Normal 2" xfId="78"/>
    <cellStyle name="Normal 3" xfId="79"/>
    <cellStyle name="Normal 4" xfId="80"/>
    <cellStyle name="Normal 4 2" xfId="81"/>
    <cellStyle name="Normal 5" xfId="82"/>
    <cellStyle name="Normal 6" xfId="83"/>
    <cellStyle name="Normal 7" xfId="84"/>
    <cellStyle name="Normal_02NN" xfId="85"/>
    <cellStyle name="Normal_05XD 2" xfId="86"/>
    <cellStyle name="Normal_06DTNN" xfId="87"/>
    <cellStyle name="Normal_07gia" xfId="88"/>
    <cellStyle name="Normal_08tmt3" xfId="89"/>
    <cellStyle name="Normal_507 VonDauTu 02_04 2" xfId="90"/>
    <cellStyle name="Normal_507 VonDauTu 02_04 3" xfId="91"/>
    <cellStyle name="Normal_507 VonDauTu 02_04 3 2" xfId="92"/>
    <cellStyle name="Normal_bccn" xfId="93"/>
    <cellStyle name="Normal_bccn 2 2" xfId="94"/>
    <cellStyle name="Normal_Book2" xfId="95"/>
    <cellStyle name="Normal_SPT3-96" xfId="96"/>
    <cellStyle name="Normal_SPT3-96_TM, VT, CPI__ T02.2011" xfId="97"/>
    <cellStyle name="Normal_SPT3-96_Van tai12.2010" xfId="98"/>
    <cellStyle name="Normal_Xl0000163" xfId="99"/>
    <cellStyle name="Note" xfId="100"/>
    <cellStyle name="Output" xfId="101"/>
    <cellStyle name="Percent" xfId="102"/>
    <cellStyle name="Percent 2" xfId="103"/>
    <cellStyle name="Title" xfId="104"/>
    <cellStyle name="Total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HOBONG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P_TONG_HOP\BAO%20CAO%20TK%20QG\GDP%202012\Uoc%202012_lan%203_%20bao%20cao%20TW%20(12.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a hien hanh"/>
      <sheetName val="Gia SS (1994)"/>
      <sheetName val="Gia SS (2010)"/>
      <sheetName val="IQ cac nam"/>
      <sheetName val="TT tonghop"/>
      <sheetName val="SS_1994 tong hop"/>
      <sheetName val="SS_2010 tong hop"/>
      <sheetName val="Điểm %"/>
      <sheetName val="Sheet3"/>
      <sheetName val="Sheet10"/>
      <sheetName val="Sheet1"/>
      <sheetName val="Sheet7"/>
      <sheetName val="Sheet8"/>
      <sheetName val="Sheet9"/>
      <sheetName val="Sheet6"/>
      <sheetName val="Sheet5"/>
      <sheetName val="Sheet2"/>
      <sheetName val="Sheet4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="85" zoomScaleNormal="85" zoomScalePageLayoutView="0" workbookViewId="0" topLeftCell="A1">
      <selection activeCell="L4" sqref="L4"/>
    </sheetView>
  </sheetViews>
  <sheetFormatPr defaultColWidth="9.140625" defaultRowHeight="12.75"/>
  <cols>
    <col min="1" max="1" width="55.7109375" style="0" customWidth="1"/>
  </cols>
  <sheetData>
    <row r="1" spans="1:7" ht="378.75" customHeight="1">
      <c r="A1" s="2" t="s">
        <v>315</v>
      </c>
      <c r="B1" s="1"/>
      <c r="C1" s="1"/>
      <c r="D1" s="1"/>
      <c r="G1" t="s">
        <v>227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I9"/>
    </sheetView>
  </sheetViews>
  <sheetFormatPr defaultColWidth="9.140625" defaultRowHeight="12.75"/>
  <cols>
    <col min="1" max="1" width="28.140625" style="53" customWidth="1"/>
    <col min="2" max="2" width="10.7109375" style="33" bestFit="1" customWidth="1"/>
    <col min="3" max="3" width="10.7109375" style="53" bestFit="1" customWidth="1"/>
    <col min="4" max="4" width="11.7109375" style="53" bestFit="1" customWidth="1"/>
    <col min="5" max="5" width="7.00390625" style="53" bestFit="1" customWidth="1"/>
    <col min="6" max="6" width="0.85546875" style="53" customWidth="1"/>
    <col min="7" max="8" width="7.140625" style="53" customWidth="1"/>
    <col min="9" max="9" width="8.140625" style="53" customWidth="1"/>
    <col min="10" max="10" width="5.421875" style="53" customWidth="1"/>
    <col min="11" max="11" width="4.140625" style="53" bestFit="1" customWidth="1"/>
    <col min="12" max="13" width="5.140625" style="53" bestFit="1" customWidth="1"/>
    <col min="14" max="14" width="3.421875" style="53" customWidth="1"/>
    <col min="15" max="15" width="14.00390625" style="53" bestFit="1" customWidth="1"/>
    <col min="16" max="16" width="11.8515625" style="53" bestFit="1" customWidth="1"/>
    <col min="17" max="16384" width="9.140625" style="53" customWidth="1"/>
  </cols>
  <sheetData>
    <row r="1" spans="1:9" s="33" customFormat="1" ht="45.75" customHeight="1">
      <c r="A1" s="416" t="s">
        <v>352</v>
      </c>
      <c r="B1" s="416"/>
      <c r="C1" s="416"/>
      <c r="D1" s="416"/>
      <c r="E1" s="416"/>
      <c r="F1" s="416"/>
      <c r="G1" s="416"/>
      <c r="H1" s="416"/>
      <c r="I1" s="416"/>
    </row>
    <row r="2" spans="1:9" s="33" customFormat="1" ht="25.5" customHeight="1" thickBot="1">
      <c r="A2" s="40"/>
      <c r="B2" s="40"/>
      <c r="C2" s="40"/>
      <c r="D2" s="40"/>
      <c r="E2" s="40"/>
      <c r="F2" s="40"/>
      <c r="G2" s="40"/>
      <c r="H2" s="41"/>
      <c r="I2" s="23" t="s">
        <v>220</v>
      </c>
    </row>
    <row r="3" spans="1:9" s="33" customFormat="1" ht="79.5" customHeight="1">
      <c r="A3" s="32"/>
      <c r="B3" s="427" t="s">
        <v>353</v>
      </c>
      <c r="C3" s="427" t="s">
        <v>354</v>
      </c>
      <c r="D3" s="427" t="s">
        <v>355</v>
      </c>
      <c r="E3" s="429"/>
      <c r="F3" s="28"/>
      <c r="G3" s="430" t="s">
        <v>356</v>
      </c>
      <c r="H3" s="430"/>
      <c r="I3" s="425" t="s">
        <v>357</v>
      </c>
    </row>
    <row r="4" spans="1:9" s="33" customFormat="1" ht="79.5" customHeight="1">
      <c r="A4" s="32"/>
      <c r="B4" s="428"/>
      <c r="C4" s="428"/>
      <c r="D4" s="30" t="s">
        <v>73</v>
      </c>
      <c r="E4" s="30" t="s">
        <v>72</v>
      </c>
      <c r="F4" s="29"/>
      <c r="G4" s="30" t="s">
        <v>80</v>
      </c>
      <c r="H4" s="30" t="s">
        <v>81</v>
      </c>
      <c r="I4" s="426"/>
    </row>
    <row r="5" spans="1:16" s="46" customFormat="1" ht="25.5" customHeight="1">
      <c r="A5" s="42" t="s">
        <v>1</v>
      </c>
      <c r="B5" s="43">
        <f>SUM(B6:B9)</f>
        <v>7931076.300000001</v>
      </c>
      <c r="C5" s="43">
        <f>SUM(C6:C9)</f>
        <v>8248779.3</v>
      </c>
      <c r="D5" s="43">
        <f>SUM(D6:D9)</f>
        <v>61233808.40000001</v>
      </c>
      <c r="E5" s="43">
        <v>100</v>
      </c>
      <c r="F5" s="43"/>
      <c r="G5" s="275">
        <f>+C5/B5*100</f>
        <v>104.0057993137703</v>
      </c>
      <c r="H5" s="44">
        <v>132.4</v>
      </c>
      <c r="I5" s="44">
        <v>118.1</v>
      </c>
      <c r="J5" s="45"/>
      <c r="K5" s="45"/>
      <c r="L5" s="45"/>
      <c r="M5" s="45"/>
      <c r="N5" s="252"/>
      <c r="O5" s="259"/>
      <c r="P5" s="397"/>
    </row>
    <row r="6" spans="1:15" s="55" customFormat="1" ht="22.5" customHeight="1">
      <c r="A6" s="8" t="s">
        <v>26</v>
      </c>
      <c r="B6" s="49">
        <f>'10. Tổng mức bl'!B7</f>
        <v>6389074.300000001</v>
      </c>
      <c r="C6" s="49">
        <f>'10. Tổng mức bl'!C7</f>
        <v>6596058.3</v>
      </c>
      <c r="D6" s="49">
        <f>'10. Tổng mức bl'!D7</f>
        <v>50042722.40000001</v>
      </c>
      <c r="E6" s="49">
        <f>+D6/$D$5*100</f>
        <v>81.72400787666835</v>
      </c>
      <c r="F6" s="49"/>
      <c r="G6" s="47">
        <f>+C6/B6*100</f>
        <v>103.23965554759629</v>
      </c>
      <c r="H6" s="47">
        <f>'10. Tổng mức bl'!E7</f>
        <v>115.6</v>
      </c>
      <c r="I6" s="47">
        <f>'10. Tổng mức bl'!F7</f>
        <v>112.4</v>
      </c>
      <c r="J6" s="52"/>
      <c r="K6" s="45"/>
      <c r="L6" s="45"/>
      <c r="M6" s="45"/>
      <c r="N6" s="194"/>
      <c r="O6" s="314"/>
    </row>
    <row r="7" spans="1:15" ht="22.5" customHeight="1">
      <c r="A7" s="8" t="s">
        <v>68</v>
      </c>
      <c r="B7" s="49">
        <f>'11. Luu tru an uong'!B8</f>
        <v>1088203</v>
      </c>
      <c r="C7" s="49">
        <f>'11. Luu tru an uong'!C8</f>
        <v>1182205</v>
      </c>
      <c r="D7" s="49">
        <f>'11. Luu tru an uong'!D8</f>
        <v>7987184</v>
      </c>
      <c r="E7" s="49">
        <f>+D7/$D$5*100</f>
        <v>13.043748557700354</v>
      </c>
      <c r="F7" s="49"/>
      <c r="G7" s="47">
        <f>+C7/B7*100</f>
        <v>108.63827796835702</v>
      </c>
      <c r="H7" s="50">
        <f>'11. Luu tru an uong'!E8</f>
        <v>357</v>
      </c>
      <c r="I7" s="113">
        <f>'11. Luu tru an uong'!F8</f>
        <v>156.2</v>
      </c>
      <c r="J7" s="52"/>
      <c r="K7" s="45"/>
      <c r="L7" s="45"/>
      <c r="M7" s="45"/>
      <c r="N7" s="193"/>
      <c r="O7" s="260"/>
    </row>
    <row r="8" spans="1:15" ht="22.5" customHeight="1">
      <c r="A8" s="8" t="s">
        <v>83</v>
      </c>
      <c r="B8" s="287">
        <f>'11. Luu tru an uong'!B11</f>
        <v>40317</v>
      </c>
      <c r="C8" s="287">
        <f>'11. Luu tru an uong'!C11</f>
        <v>43227</v>
      </c>
      <c r="D8" s="49">
        <f>'11. Luu tru an uong'!D11</f>
        <v>161050</v>
      </c>
      <c r="E8" s="49">
        <f>+D8/$D$5*100</f>
        <v>0.26300830245273454</v>
      </c>
      <c r="F8" s="49"/>
      <c r="G8" s="47">
        <f>+C8/B8*100</f>
        <v>107.21779894337375</v>
      </c>
      <c r="H8" s="47" t="str">
        <f>'11. Luu tru an uong'!E11</f>
        <v>-</v>
      </c>
      <c r="I8" s="113">
        <f>'11. Luu tru an uong'!F11</f>
        <v>855.2</v>
      </c>
      <c r="J8" s="52"/>
      <c r="K8" s="45"/>
      <c r="L8" s="45"/>
      <c r="M8" s="45"/>
      <c r="N8" s="193"/>
      <c r="O8" s="260"/>
    </row>
    <row r="9" spans="1:15" ht="22.5" customHeight="1">
      <c r="A9" s="8" t="s">
        <v>27</v>
      </c>
      <c r="B9" s="49">
        <f>'11. Luu tru an uong'!B12</f>
        <v>413482</v>
      </c>
      <c r="C9" s="49">
        <f>'11. Luu tru an uong'!C12</f>
        <v>427289</v>
      </c>
      <c r="D9" s="49">
        <f>'11. Luu tru an uong'!D12</f>
        <v>3042852</v>
      </c>
      <c r="E9" s="49">
        <f>+D9/$D$5*100</f>
        <v>4.969235263178566</v>
      </c>
      <c r="F9" s="49"/>
      <c r="G9" s="47">
        <f>+C9/B9*100</f>
        <v>103.33920219017998</v>
      </c>
      <c r="H9" s="50">
        <f>'11. Luu tru an uong'!E12</f>
        <v>219</v>
      </c>
      <c r="I9" s="50">
        <f>'11. Luu tru an uong'!F12</f>
        <v>138.4</v>
      </c>
      <c r="J9" s="52"/>
      <c r="K9" s="45"/>
      <c r="L9" s="45"/>
      <c r="M9" s="45"/>
      <c r="N9" s="193"/>
      <c r="O9" s="260"/>
    </row>
    <row r="10" spans="1:15" ht="19.5" customHeight="1">
      <c r="A10" s="8"/>
      <c r="B10" s="57"/>
      <c r="C10" s="58"/>
      <c r="D10" s="58"/>
      <c r="E10" s="58"/>
      <c r="F10" s="58"/>
      <c r="G10" s="59"/>
      <c r="H10" s="60"/>
      <c r="I10" s="61"/>
      <c r="J10" s="52"/>
      <c r="O10" s="315"/>
    </row>
    <row r="11" spans="1:9" s="46" customFormat="1" ht="19.5" customHeight="1">
      <c r="A11" s="48"/>
      <c r="B11" s="208"/>
      <c r="C11" s="208"/>
      <c r="D11" s="208"/>
      <c r="E11" s="58"/>
      <c r="F11" s="61"/>
      <c r="G11" s="62"/>
      <c r="H11" s="62"/>
      <c r="I11" s="62"/>
    </row>
    <row r="12" s="3" customFormat="1" ht="21" customHeight="1"/>
    <row r="13" spans="1:9" s="63" customFormat="1" ht="19.5" customHeight="1">
      <c r="A13" s="48"/>
      <c r="B13" s="56"/>
      <c r="C13" s="49"/>
      <c r="D13" s="49"/>
      <c r="E13" s="49"/>
      <c r="F13" s="54"/>
      <c r="G13" s="51"/>
      <c r="H13" s="51"/>
      <c r="I13" s="51"/>
    </row>
    <row r="14" spans="1:9" s="63" customFormat="1" ht="19.5" customHeight="1">
      <c r="A14" s="48"/>
      <c r="B14" s="56"/>
      <c r="C14" s="49"/>
      <c r="D14" s="49"/>
      <c r="E14" s="49"/>
      <c r="F14" s="54"/>
      <c r="G14" s="51"/>
      <c r="H14" s="51"/>
      <c r="I14" s="51"/>
    </row>
    <row r="15" spans="1:9" s="63" customFormat="1" ht="19.5" customHeight="1">
      <c r="A15" s="48"/>
      <c r="B15" s="56"/>
      <c r="C15" s="49"/>
      <c r="D15" s="49"/>
      <c r="E15" s="49"/>
      <c r="F15" s="54"/>
      <c r="G15" s="51"/>
      <c r="H15" s="51"/>
      <c r="I15" s="51"/>
    </row>
    <row r="16" spans="1:9" s="63" customFormat="1" ht="19.5" customHeight="1">
      <c r="A16" s="48"/>
      <c r="B16" s="56"/>
      <c r="C16" s="49"/>
      <c r="D16" s="49"/>
      <c r="E16" s="49"/>
      <c r="F16" s="54"/>
      <c r="G16" s="51"/>
      <c r="H16" s="51"/>
      <c r="I16" s="51"/>
    </row>
    <row r="17" spans="1:9" ht="19.5" customHeight="1">
      <c r="A17" s="48"/>
      <c r="B17" s="56"/>
      <c r="C17" s="49"/>
      <c r="D17" s="49"/>
      <c r="E17" s="49"/>
      <c r="F17" s="54"/>
      <c r="G17" s="51"/>
      <c r="H17" s="51"/>
      <c r="I17" s="51"/>
    </row>
  </sheetData>
  <sheetProtection/>
  <mergeCells count="6">
    <mergeCell ref="I3:I4"/>
    <mergeCell ref="A1:I1"/>
    <mergeCell ref="B3:B4"/>
    <mergeCell ref="C3:C4"/>
    <mergeCell ref="D3:E3"/>
    <mergeCell ref="G3:H3"/>
  </mergeCells>
  <printOptions horizontalCentered="1"/>
  <pageMargins left="0.75" right="0.3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3">
      <selection activeCell="A1" sqref="A1:F19"/>
    </sheetView>
  </sheetViews>
  <sheetFormatPr defaultColWidth="9.140625" defaultRowHeight="12.75"/>
  <cols>
    <col min="1" max="1" width="41.57421875" style="10" customWidth="1"/>
    <col min="2" max="2" width="11.28125" style="9" customWidth="1"/>
    <col min="3" max="3" width="11.28125" style="10" customWidth="1"/>
    <col min="4" max="4" width="11.7109375" style="10" bestFit="1" customWidth="1"/>
    <col min="5" max="5" width="14.140625" style="10" bestFit="1" customWidth="1"/>
    <col min="6" max="6" width="14.140625" style="10" customWidth="1"/>
    <col min="7" max="7" width="5.28125" style="10" customWidth="1"/>
    <col min="8" max="16384" width="9.140625" style="10" customWidth="1"/>
  </cols>
  <sheetData>
    <row r="1" spans="1:6" s="9" customFormat="1" ht="39.75" customHeight="1">
      <c r="A1" s="431" t="s">
        <v>358</v>
      </c>
      <c r="B1" s="431"/>
      <c r="C1" s="431"/>
      <c r="D1" s="431"/>
      <c r="E1" s="431"/>
      <c r="F1" s="431"/>
    </row>
    <row r="2" spans="1:6" s="9" customFormat="1" ht="21" customHeight="1" thickBot="1">
      <c r="A2" s="40"/>
      <c r="B2" s="40"/>
      <c r="C2" s="40"/>
      <c r="D2" s="40"/>
      <c r="E2" s="40"/>
      <c r="F2" s="23" t="s">
        <v>218</v>
      </c>
    </row>
    <row r="3" spans="1:6" s="9" customFormat="1" ht="22.5" customHeight="1">
      <c r="A3" s="32"/>
      <c r="B3" s="151" t="s">
        <v>248</v>
      </c>
      <c r="C3" s="151" t="s">
        <v>249</v>
      </c>
      <c r="D3" s="151" t="s">
        <v>250</v>
      </c>
      <c r="E3" s="432" t="s">
        <v>313</v>
      </c>
      <c r="F3" s="432"/>
    </row>
    <row r="4" spans="1:6" s="9" customFormat="1" ht="22.5" customHeight="1">
      <c r="A4" s="32"/>
      <c r="B4" s="152" t="s">
        <v>251</v>
      </c>
      <c r="C4" s="152" t="s">
        <v>252</v>
      </c>
      <c r="D4" s="152" t="s">
        <v>252</v>
      </c>
      <c r="E4" s="433" t="s">
        <v>234</v>
      </c>
      <c r="F4" s="433"/>
    </row>
    <row r="5" spans="1:6" s="9" customFormat="1" ht="22.5" customHeight="1">
      <c r="A5" s="32"/>
      <c r="B5" s="152" t="s">
        <v>272</v>
      </c>
      <c r="C5" s="152" t="s">
        <v>306</v>
      </c>
      <c r="D5" s="152" t="s">
        <v>304</v>
      </c>
      <c r="E5" s="153" t="s">
        <v>303</v>
      </c>
      <c r="F5" s="153" t="s">
        <v>314</v>
      </c>
    </row>
    <row r="6" spans="1:6" s="9" customFormat="1" ht="22.5" customHeight="1">
      <c r="A6" s="32"/>
      <c r="B6" s="154" t="s">
        <v>332</v>
      </c>
      <c r="C6" s="154" t="s">
        <v>332</v>
      </c>
      <c r="D6" s="154" t="s">
        <v>332</v>
      </c>
      <c r="E6" s="155" t="s">
        <v>332</v>
      </c>
      <c r="F6" s="155" t="s">
        <v>332</v>
      </c>
    </row>
    <row r="7" spans="1:12" s="11" customFormat="1" ht="30" customHeight="1">
      <c r="A7" s="7" t="s">
        <v>1</v>
      </c>
      <c r="B7" s="288">
        <f>SUM(B8:B19)</f>
        <v>6389074.300000001</v>
      </c>
      <c r="C7" s="288">
        <f>SUM(C8:C19)</f>
        <v>6596058.3</v>
      </c>
      <c r="D7" s="288">
        <f>SUM(D8:D19)</f>
        <v>50042722.40000001</v>
      </c>
      <c r="E7" s="156">
        <v>115.6</v>
      </c>
      <c r="F7" s="157">
        <v>112.4</v>
      </c>
      <c r="H7" s="289"/>
      <c r="I7" s="289"/>
      <c r="J7" s="289"/>
      <c r="K7" s="289"/>
      <c r="L7" s="289"/>
    </row>
    <row r="8" spans="1:14" s="67" customFormat="1" ht="21" customHeight="1">
      <c r="A8" s="8" t="s">
        <v>85</v>
      </c>
      <c r="B8" s="66">
        <v>2972211.6</v>
      </c>
      <c r="C8" s="31">
        <v>3036614.6</v>
      </c>
      <c r="D8" s="31">
        <v>23908177</v>
      </c>
      <c r="E8" s="158">
        <v>111.3</v>
      </c>
      <c r="F8" s="159">
        <v>111</v>
      </c>
      <c r="K8" s="290"/>
      <c r="L8" s="290"/>
      <c r="M8" s="290"/>
      <c r="N8" s="290"/>
    </row>
    <row r="9" spans="1:14" ht="21" customHeight="1">
      <c r="A9" s="8" t="s">
        <v>86</v>
      </c>
      <c r="B9" s="66">
        <v>330771.2</v>
      </c>
      <c r="C9" s="31">
        <v>347008.2</v>
      </c>
      <c r="D9" s="31">
        <v>2680345.8</v>
      </c>
      <c r="E9" s="158">
        <v>115.6</v>
      </c>
      <c r="F9" s="159">
        <v>104.1</v>
      </c>
      <c r="K9" s="52"/>
      <c r="L9" s="52"/>
      <c r="M9" s="290"/>
      <c r="N9" s="290"/>
    </row>
    <row r="10" spans="1:14" ht="21" customHeight="1">
      <c r="A10" s="8" t="s">
        <v>87</v>
      </c>
      <c r="B10" s="66">
        <v>765106.8</v>
      </c>
      <c r="C10" s="31">
        <v>790506.8</v>
      </c>
      <c r="D10" s="31">
        <v>5993765.1</v>
      </c>
      <c r="E10" s="158">
        <v>119.3</v>
      </c>
      <c r="F10" s="159">
        <v>112.1</v>
      </c>
      <c r="K10" s="52"/>
      <c r="L10" s="52"/>
      <c r="M10" s="290"/>
      <c r="N10" s="290"/>
    </row>
    <row r="11" spans="1:14" ht="21" customHeight="1">
      <c r="A11" s="8" t="s">
        <v>88</v>
      </c>
      <c r="B11" s="66">
        <v>64422.6</v>
      </c>
      <c r="C11" s="31">
        <v>65789.6</v>
      </c>
      <c r="D11" s="31">
        <v>500122.6</v>
      </c>
      <c r="E11" s="158">
        <v>107.8</v>
      </c>
      <c r="F11" s="159">
        <v>110.3</v>
      </c>
      <c r="K11" s="52"/>
      <c r="L11" s="52"/>
      <c r="M11" s="290"/>
      <c r="N11" s="290"/>
    </row>
    <row r="12" spans="1:14" s="11" customFormat="1" ht="21" customHeight="1">
      <c r="A12" s="8" t="s">
        <v>89</v>
      </c>
      <c r="B12" s="66">
        <v>486003.8</v>
      </c>
      <c r="C12" s="31">
        <v>515003.8</v>
      </c>
      <c r="D12" s="31">
        <v>3506319.6</v>
      </c>
      <c r="E12" s="158">
        <v>129.5</v>
      </c>
      <c r="F12" s="159">
        <v>114.1</v>
      </c>
      <c r="K12" s="291"/>
      <c r="L12" s="291"/>
      <c r="M12" s="290"/>
      <c r="N12" s="290"/>
    </row>
    <row r="13" spans="1:14" s="68" customFormat="1" ht="21" customHeight="1">
      <c r="A13" s="8" t="s">
        <v>90</v>
      </c>
      <c r="B13" s="66">
        <v>20122.5</v>
      </c>
      <c r="C13" s="31">
        <v>19963.5</v>
      </c>
      <c r="D13" s="31">
        <v>162916.2</v>
      </c>
      <c r="E13" s="158">
        <v>97.8</v>
      </c>
      <c r="F13" s="159">
        <v>86</v>
      </c>
      <c r="K13" s="292"/>
      <c r="L13" s="292"/>
      <c r="M13" s="290"/>
      <c r="N13" s="290"/>
    </row>
    <row r="14" spans="1:14" s="68" customFormat="1" ht="21" customHeight="1">
      <c r="A14" s="8" t="s">
        <v>91</v>
      </c>
      <c r="B14" s="66">
        <v>186556.8</v>
      </c>
      <c r="C14" s="31">
        <v>188481.8</v>
      </c>
      <c r="D14" s="31">
        <v>1541379.6</v>
      </c>
      <c r="E14" s="158">
        <v>104.6</v>
      </c>
      <c r="F14" s="159">
        <v>104.6</v>
      </c>
      <c r="K14" s="292"/>
      <c r="L14" s="292"/>
      <c r="M14" s="290"/>
      <c r="N14" s="290"/>
    </row>
    <row r="15" spans="1:14" s="68" customFormat="1" ht="21" customHeight="1">
      <c r="A15" s="8" t="s">
        <v>92</v>
      </c>
      <c r="B15" s="66">
        <v>939035.8</v>
      </c>
      <c r="C15" s="31">
        <v>991035.8</v>
      </c>
      <c r="D15" s="31">
        <v>6693537.6</v>
      </c>
      <c r="E15" s="158">
        <v>119.3</v>
      </c>
      <c r="F15" s="159">
        <v>123.4</v>
      </c>
      <c r="K15" s="292"/>
      <c r="L15" s="292"/>
      <c r="M15" s="290"/>
      <c r="N15" s="290"/>
    </row>
    <row r="16" spans="1:14" s="68" customFormat="1" ht="21" customHeight="1">
      <c r="A16" s="8" t="s">
        <v>93</v>
      </c>
      <c r="B16" s="66">
        <v>164542.3</v>
      </c>
      <c r="C16" s="31">
        <v>165153.3</v>
      </c>
      <c r="D16" s="31">
        <v>1301837.2</v>
      </c>
      <c r="E16" s="158">
        <v>122.7</v>
      </c>
      <c r="F16" s="159">
        <v>118.1</v>
      </c>
      <c r="K16" s="292"/>
      <c r="L16" s="292"/>
      <c r="M16" s="290"/>
      <c r="N16" s="290"/>
    </row>
    <row r="17" spans="1:14" s="68" customFormat="1" ht="21" customHeight="1">
      <c r="A17" s="8" t="s">
        <v>94</v>
      </c>
      <c r="B17" s="66">
        <v>125053.7</v>
      </c>
      <c r="C17" s="31">
        <v>128653.7</v>
      </c>
      <c r="D17" s="31">
        <v>1030662.4</v>
      </c>
      <c r="E17" s="158">
        <v>112.1</v>
      </c>
      <c r="F17" s="159">
        <v>111.8</v>
      </c>
      <c r="K17" s="292"/>
      <c r="L17" s="292"/>
      <c r="M17" s="290"/>
      <c r="N17" s="290"/>
    </row>
    <row r="18" spans="1:14" s="68" customFormat="1" ht="21" customHeight="1">
      <c r="A18" s="8" t="s">
        <v>95</v>
      </c>
      <c r="B18" s="66">
        <v>234960.9</v>
      </c>
      <c r="C18" s="31">
        <v>243960.9</v>
      </c>
      <c r="D18" s="31">
        <v>1919830.2</v>
      </c>
      <c r="E18" s="158">
        <v>128.4</v>
      </c>
      <c r="F18" s="159">
        <v>114</v>
      </c>
      <c r="K18" s="292"/>
      <c r="L18" s="292"/>
      <c r="M18" s="290"/>
      <c r="N18" s="290"/>
    </row>
    <row r="19" spans="1:14" ht="21" customHeight="1">
      <c r="A19" s="8" t="s">
        <v>96</v>
      </c>
      <c r="B19" s="66">
        <v>100286.3</v>
      </c>
      <c r="C19" s="66">
        <v>103886.3</v>
      </c>
      <c r="D19" s="66">
        <v>803829.1</v>
      </c>
      <c r="E19" s="158">
        <v>119.5</v>
      </c>
      <c r="F19" s="159">
        <v>109.2</v>
      </c>
      <c r="K19" s="52"/>
      <c r="L19" s="52"/>
      <c r="M19" s="290"/>
      <c r="N19" s="290"/>
    </row>
    <row r="20" spans="1:6" ht="21" customHeight="1">
      <c r="A20" s="8"/>
      <c r="B20" s="69"/>
      <c r="C20" s="70"/>
      <c r="D20" s="70"/>
      <c r="E20" s="70"/>
      <c r="F20" s="59"/>
    </row>
    <row r="21" spans="1:6" ht="21.75" customHeight="1">
      <c r="A21" s="71"/>
      <c r="B21" s="72"/>
      <c r="C21" s="71"/>
      <c r="D21" s="71"/>
      <c r="E21" s="71"/>
      <c r="F21" s="71"/>
    </row>
    <row r="22" s="3" customFormat="1" ht="21" customHeight="1"/>
    <row r="23" spans="2:5" ht="12.75">
      <c r="B23" s="31"/>
      <c r="C23" s="31"/>
      <c r="D23" s="31"/>
      <c r="E23" s="31"/>
    </row>
  </sheetData>
  <sheetProtection/>
  <mergeCells count="3">
    <mergeCell ref="A1:F1"/>
    <mergeCell ref="E3:F3"/>
    <mergeCell ref="E4:F4"/>
  </mergeCells>
  <printOptions horizontalCentered="1"/>
  <pageMargins left="0.1574803149606299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F12"/>
    </sheetView>
  </sheetViews>
  <sheetFormatPr defaultColWidth="9.140625" defaultRowHeight="12.75"/>
  <cols>
    <col min="1" max="1" width="27.57421875" style="10" customWidth="1"/>
    <col min="2" max="2" width="12.7109375" style="9" customWidth="1"/>
    <col min="3" max="4" width="12.7109375" style="10" customWidth="1"/>
    <col min="5" max="6" width="15.28125" style="10" customWidth="1"/>
    <col min="7" max="7" width="9.140625" style="10" customWidth="1"/>
    <col min="8" max="8" width="9.57421875" style="10" bestFit="1" customWidth="1"/>
    <col min="9" max="9" width="9.140625" style="10" customWidth="1"/>
    <col min="10" max="10" width="9.57421875" style="10" bestFit="1" customWidth="1"/>
    <col min="11" max="16384" width="9.140625" style="10" customWidth="1"/>
  </cols>
  <sheetData>
    <row r="1" spans="1:6" s="9" customFormat="1" ht="47.25" customHeight="1">
      <c r="A1" s="434" t="s">
        <v>359</v>
      </c>
      <c r="B1" s="434"/>
      <c r="C1" s="434"/>
      <c r="D1" s="434"/>
      <c r="E1" s="434"/>
      <c r="F1" s="434"/>
    </row>
    <row r="2" spans="1:6" s="9" customFormat="1" ht="21" customHeight="1" thickBot="1">
      <c r="A2" s="40"/>
      <c r="B2" s="40"/>
      <c r="C2" s="40"/>
      <c r="D2" s="40"/>
      <c r="E2" s="40"/>
      <c r="F2" s="23" t="s">
        <v>218</v>
      </c>
    </row>
    <row r="3" spans="1:6" s="9" customFormat="1" ht="22.5" customHeight="1">
      <c r="A3" s="32"/>
      <c r="B3" s="151" t="s">
        <v>3</v>
      </c>
      <c r="C3" s="151" t="s">
        <v>176</v>
      </c>
      <c r="D3" s="151" t="s">
        <v>176</v>
      </c>
      <c r="E3" s="432" t="s">
        <v>313</v>
      </c>
      <c r="F3" s="432"/>
    </row>
    <row r="4" spans="1:6" s="9" customFormat="1" ht="22.5" customHeight="1">
      <c r="A4" s="32"/>
      <c r="B4" s="152" t="s">
        <v>305</v>
      </c>
      <c r="C4" s="152" t="s">
        <v>306</v>
      </c>
      <c r="D4" s="152" t="s">
        <v>304</v>
      </c>
      <c r="E4" s="433" t="s">
        <v>234</v>
      </c>
      <c r="F4" s="433"/>
    </row>
    <row r="5" spans="1:6" s="9" customFormat="1" ht="22.5" customHeight="1">
      <c r="A5" s="32"/>
      <c r="B5" s="152" t="s">
        <v>178</v>
      </c>
      <c r="C5" s="152" t="s">
        <v>178</v>
      </c>
      <c r="D5" s="152" t="s">
        <v>178</v>
      </c>
      <c r="E5" s="153" t="s">
        <v>303</v>
      </c>
      <c r="F5" s="153" t="s">
        <v>314</v>
      </c>
    </row>
    <row r="6" spans="1:6" s="11" customFormat="1" ht="22.5" customHeight="1">
      <c r="A6" s="32"/>
      <c r="B6" s="154">
        <v>2022</v>
      </c>
      <c r="C6" s="154">
        <v>2022</v>
      </c>
      <c r="D6" s="154">
        <v>2022</v>
      </c>
      <c r="E6" s="155" t="s">
        <v>332</v>
      </c>
      <c r="F6" s="155" t="s">
        <v>332</v>
      </c>
    </row>
    <row r="7" spans="1:6" s="11" customFormat="1" ht="21" customHeight="1">
      <c r="A7" s="7"/>
      <c r="B7" s="64"/>
      <c r="C7" s="64"/>
      <c r="D7" s="64"/>
      <c r="E7" s="187"/>
      <c r="F7" s="43"/>
    </row>
    <row r="8" spans="1:13" s="46" customFormat="1" ht="21" customHeight="1">
      <c r="A8" s="160" t="s">
        <v>253</v>
      </c>
      <c r="B8" s="394">
        <f>B9+B10</f>
        <v>1088203</v>
      </c>
      <c r="C8" s="394">
        <f>C9+C10</f>
        <v>1182205</v>
      </c>
      <c r="D8" s="394">
        <f>D9+D10</f>
        <v>7987184</v>
      </c>
      <c r="E8" s="209">
        <v>357</v>
      </c>
      <c r="F8" s="209">
        <v>156.2</v>
      </c>
      <c r="H8" s="45"/>
      <c r="I8" s="45"/>
      <c r="J8" s="45"/>
      <c r="K8" s="45"/>
      <c r="L8" s="45"/>
      <c r="M8" s="45"/>
    </row>
    <row r="9" spans="1:10" ht="21" customHeight="1">
      <c r="A9" s="161" t="s">
        <v>115</v>
      </c>
      <c r="B9" s="134">
        <v>212333</v>
      </c>
      <c r="C9" s="134">
        <v>237647</v>
      </c>
      <c r="D9" s="134">
        <v>847423</v>
      </c>
      <c r="E9" s="210">
        <v>3237</v>
      </c>
      <c r="F9" s="210">
        <v>357.7</v>
      </c>
      <c r="I9" s="46"/>
      <c r="J9" s="46"/>
    </row>
    <row r="10" spans="1:10" ht="21" customHeight="1">
      <c r="A10" s="161" t="s">
        <v>116</v>
      </c>
      <c r="B10" s="134">
        <v>875870</v>
      </c>
      <c r="C10" s="134">
        <v>944558</v>
      </c>
      <c r="D10" s="134">
        <v>7139761</v>
      </c>
      <c r="E10" s="210">
        <v>291.7</v>
      </c>
      <c r="F10" s="210">
        <v>146.4</v>
      </c>
      <c r="I10" s="46"/>
      <c r="J10" s="46"/>
    </row>
    <row r="11" spans="1:6" s="46" customFormat="1" ht="21" customHeight="1">
      <c r="A11" s="162" t="s">
        <v>83</v>
      </c>
      <c r="B11" s="394">
        <v>40317</v>
      </c>
      <c r="C11" s="394">
        <v>43227</v>
      </c>
      <c r="D11" s="394">
        <v>161050</v>
      </c>
      <c r="E11" s="395" t="s">
        <v>84</v>
      </c>
      <c r="F11" s="209">
        <v>855.2</v>
      </c>
    </row>
    <row r="12" spans="1:6" s="46" customFormat="1" ht="21" customHeight="1">
      <c r="A12" s="162" t="s">
        <v>254</v>
      </c>
      <c r="B12" s="394">
        <v>413482</v>
      </c>
      <c r="C12" s="394">
        <v>427289</v>
      </c>
      <c r="D12" s="394">
        <v>3042852</v>
      </c>
      <c r="E12" s="396">
        <v>219</v>
      </c>
      <c r="F12" s="396">
        <v>138.4</v>
      </c>
    </row>
    <row r="13" spans="1:6" ht="21" customHeight="1">
      <c r="A13" s="8"/>
      <c r="B13" s="134"/>
      <c r="C13" s="134"/>
      <c r="D13" s="134"/>
      <c r="E13" s="49"/>
      <c r="F13" s="31"/>
    </row>
    <row r="14" spans="1:6" s="11" customFormat="1" ht="20.25" customHeight="1">
      <c r="A14" s="8"/>
      <c r="B14" s="136"/>
      <c r="C14" s="136"/>
      <c r="D14" s="136"/>
      <c r="E14" s="65"/>
      <c r="F14" s="65"/>
    </row>
    <row r="15" spans="1:6" s="67" customFormat="1" ht="21" customHeight="1">
      <c r="A15" s="7"/>
      <c r="B15" s="135"/>
      <c r="C15" s="134"/>
      <c r="D15" s="134"/>
      <c r="E15" s="31"/>
      <c r="F15" s="47"/>
    </row>
    <row r="16" spans="1:6" ht="21" customHeight="1">
      <c r="A16" s="8"/>
      <c r="B16" s="135"/>
      <c r="C16" s="134"/>
      <c r="D16" s="134"/>
      <c r="E16" s="31"/>
      <c r="F16" s="47"/>
    </row>
    <row r="17" spans="1:6" ht="21" customHeight="1">
      <c r="A17" s="8"/>
      <c r="B17" s="135"/>
      <c r="C17" s="134"/>
      <c r="D17" s="134"/>
      <c r="E17" s="31"/>
      <c r="F17" s="47"/>
    </row>
    <row r="18" spans="1:6" ht="21" customHeight="1">
      <c r="A18" s="8"/>
      <c r="B18" s="66"/>
      <c r="C18" s="31"/>
      <c r="D18" s="31"/>
      <c r="E18" s="31"/>
      <c r="F18" s="47"/>
    </row>
    <row r="19" spans="1:6" s="11" customFormat="1" ht="21" customHeight="1">
      <c r="A19" s="8"/>
      <c r="B19" s="66"/>
      <c r="C19" s="31"/>
      <c r="D19" s="31"/>
      <c r="E19" s="31"/>
      <c r="F19" s="47"/>
    </row>
    <row r="20" spans="1:6" s="68" customFormat="1" ht="21" customHeight="1">
      <c r="A20" s="8"/>
      <c r="B20" s="66"/>
      <c r="C20" s="31"/>
      <c r="D20" s="31"/>
      <c r="E20" s="31"/>
      <c r="F20" s="47"/>
    </row>
    <row r="21" spans="1:6" s="68" customFormat="1" ht="21" customHeight="1">
      <c r="A21" s="8"/>
      <c r="B21" s="66"/>
      <c r="C21" s="31"/>
      <c r="D21" s="31"/>
      <c r="E21" s="31"/>
      <c r="F21" s="47"/>
    </row>
    <row r="22" spans="1:6" s="68" customFormat="1" ht="21" customHeight="1">
      <c r="A22" s="8"/>
      <c r="B22" s="66"/>
      <c r="C22" s="31"/>
      <c r="D22" s="31"/>
      <c r="E22" s="31"/>
      <c r="F22" s="47"/>
    </row>
    <row r="23" spans="1:6" s="68" customFormat="1" ht="21" customHeight="1">
      <c r="A23" s="8"/>
      <c r="B23" s="66"/>
      <c r="C23" s="31"/>
      <c r="D23" s="31"/>
      <c r="E23" s="31"/>
      <c r="F23" s="47"/>
    </row>
    <row r="24" spans="1:6" s="68" customFormat="1" ht="21" customHeight="1">
      <c r="A24" s="8"/>
      <c r="B24" s="66"/>
      <c r="C24" s="31"/>
      <c r="D24" s="31"/>
      <c r="E24" s="31"/>
      <c r="F24" s="47"/>
    </row>
    <row r="25" spans="1:6" s="68" customFormat="1" ht="21" customHeight="1">
      <c r="A25" s="8"/>
      <c r="B25" s="66"/>
      <c r="C25" s="31"/>
      <c r="D25" s="31"/>
      <c r="E25" s="31"/>
      <c r="F25" s="47"/>
    </row>
    <row r="26" spans="1:6" ht="21" customHeight="1">
      <c r="A26" s="8"/>
      <c r="B26" s="66"/>
      <c r="C26" s="66"/>
      <c r="D26" s="66"/>
      <c r="E26" s="31"/>
      <c r="F26" s="47"/>
    </row>
    <row r="27" spans="1:6" ht="21" customHeight="1">
      <c r="A27" s="8"/>
      <c r="B27" s="69"/>
      <c r="C27" s="70"/>
      <c r="D27" s="70"/>
      <c r="E27" s="70"/>
      <c r="F27" s="59"/>
    </row>
    <row r="28" spans="1:6" ht="21.75" customHeight="1">
      <c r="A28" s="8"/>
      <c r="B28" s="72"/>
      <c r="C28" s="71"/>
      <c r="D28" s="71"/>
      <c r="E28" s="71"/>
      <c r="F28" s="71"/>
    </row>
    <row r="29" s="3" customFormat="1" ht="21" customHeight="1">
      <c r="A29" s="71"/>
    </row>
    <row r="30" spans="1:5" ht="12.75">
      <c r="A30" s="3"/>
      <c r="B30" s="31"/>
      <c r="C30" s="31"/>
      <c r="D30" s="31"/>
      <c r="E30" s="31"/>
    </row>
  </sheetData>
  <sheetProtection/>
  <mergeCells count="3">
    <mergeCell ref="A1:F1"/>
    <mergeCell ref="E3:F3"/>
    <mergeCell ref="E4:F4"/>
  </mergeCells>
  <printOptions horizontalCentered="1"/>
  <pageMargins left="0.3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5">
      <selection activeCell="A1" sqref="A1:I21"/>
    </sheetView>
  </sheetViews>
  <sheetFormatPr defaultColWidth="9.140625" defaultRowHeight="12.75"/>
  <cols>
    <col min="1" max="1" width="33.7109375" style="53" customWidth="1"/>
    <col min="2" max="3" width="10.28125" style="53" bestFit="1" customWidth="1"/>
    <col min="4" max="4" width="11.00390625" style="53" customWidth="1"/>
    <col min="5" max="5" width="8.28125" style="53" customWidth="1"/>
    <col min="6" max="6" width="0.5625" style="53" customWidth="1"/>
    <col min="7" max="8" width="8.7109375" style="53" customWidth="1"/>
    <col min="9" max="9" width="10.00390625" style="53" customWidth="1"/>
    <col min="10" max="10" width="6.28125" style="53" customWidth="1"/>
    <col min="11" max="12" width="10.421875" style="53" hidden="1" customWidth="1"/>
    <col min="13" max="14" width="9.8515625" style="53" hidden="1" customWidth="1"/>
    <col min="15" max="16" width="7.28125" style="53" bestFit="1" customWidth="1"/>
    <col min="17" max="18" width="0" style="53" hidden="1" customWidth="1"/>
    <col min="19" max="19" width="10.28125" style="53" bestFit="1" customWidth="1"/>
    <col min="20" max="16384" width="9.140625" style="53" customWidth="1"/>
  </cols>
  <sheetData>
    <row r="1" spans="1:9" ht="31.5" customHeight="1">
      <c r="A1" s="435" t="s">
        <v>309</v>
      </c>
      <c r="B1" s="435"/>
      <c r="C1" s="435"/>
      <c r="D1" s="435"/>
      <c r="E1" s="435"/>
      <c r="F1" s="435"/>
      <c r="G1" s="435"/>
      <c r="H1" s="435"/>
      <c r="I1" s="435"/>
    </row>
    <row r="2" spans="1:9" ht="22.5" customHeight="1" thickBot="1">
      <c r="A2" s="73"/>
      <c r="B2" s="73"/>
      <c r="C2" s="73"/>
      <c r="D2" s="73"/>
      <c r="E2" s="73"/>
      <c r="F2" s="73"/>
      <c r="G2" s="73"/>
      <c r="H2" s="41"/>
      <c r="I2" s="41" t="s">
        <v>221</v>
      </c>
    </row>
    <row r="3" spans="1:9" s="33" customFormat="1" ht="69.75" customHeight="1">
      <c r="A3" s="32"/>
      <c r="B3" s="427" t="s">
        <v>360</v>
      </c>
      <c r="C3" s="427" t="s">
        <v>354</v>
      </c>
      <c r="D3" s="427" t="s">
        <v>361</v>
      </c>
      <c r="E3" s="429"/>
      <c r="F3" s="28"/>
      <c r="G3" s="430" t="s">
        <v>362</v>
      </c>
      <c r="H3" s="430"/>
      <c r="I3" s="425" t="s">
        <v>357</v>
      </c>
    </row>
    <row r="4" spans="1:12" s="33" customFormat="1" ht="69.75" customHeight="1">
      <c r="A4" s="32"/>
      <c r="B4" s="428"/>
      <c r="C4" s="428"/>
      <c r="D4" s="30" t="s">
        <v>73</v>
      </c>
      <c r="E4" s="30" t="s">
        <v>72</v>
      </c>
      <c r="F4" s="29"/>
      <c r="G4" s="30" t="s">
        <v>80</v>
      </c>
      <c r="H4" s="30" t="s">
        <v>81</v>
      </c>
      <c r="I4" s="426"/>
      <c r="L4" s="199"/>
    </row>
    <row r="5" spans="1:19" s="46" customFormat="1" ht="30" customHeight="1">
      <c r="A5" s="74" t="s">
        <v>2</v>
      </c>
      <c r="B5" s="269">
        <f>+B6+B7+B8</f>
        <v>126163</v>
      </c>
      <c r="C5" s="269">
        <f>+C6+C7+C8</f>
        <v>128361</v>
      </c>
      <c r="D5" s="269">
        <f>+D6+D7+D8</f>
        <v>1107139</v>
      </c>
      <c r="E5" s="214">
        <v>100</v>
      </c>
      <c r="F5" s="195"/>
      <c r="G5" s="214">
        <f>ROUND((C5/B5)*100,1)</f>
        <v>101.7</v>
      </c>
      <c r="H5" s="215">
        <v>118.6</v>
      </c>
      <c r="I5" s="214">
        <v>125.5</v>
      </c>
      <c r="J5" s="196"/>
      <c r="K5" s="269">
        <f>+K6+K7+K8</f>
        <v>108261</v>
      </c>
      <c r="L5" s="269">
        <f>+L6+L7+L8</f>
        <v>882356</v>
      </c>
      <c r="M5" s="214">
        <f>ROUND(C5/K5*100,1)</f>
        <v>118.6</v>
      </c>
      <c r="N5" s="214">
        <f>ROUND(D5/L5*100,1)</f>
        <v>125.5</v>
      </c>
      <c r="O5" s="264"/>
      <c r="P5" s="265"/>
      <c r="S5" s="316"/>
    </row>
    <row r="6" spans="1:16" ht="21" customHeight="1">
      <c r="A6" s="48" t="s">
        <v>222</v>
      </c>
      <c r="B6" s="268">
        <v>3887</v>
      </c>
      <c r="C6" s="268">
        <v>3190</v>
      </c>
      <c r="D6" s="268">
        <v>29710</v>
      </c>
      <c r="E6" s="253">
        <f>+D6/$D$5*100</f>
        <v>2.683493219911863</v>
      </c>
      <c r="F6" s="197"/>
      <c r="G6" s="253">
        <f aca="true" t="shared" si="0" ref="G6:G21">ROUND((C6/B6)*100,1)</f>
        <v>82.1</v>
      </c>
      <c r="H6" s="217">
        <v>66.8</v>
      </c>
      <c r="I6" s="216">
        <v>70.3</v>
      </c>
      <c r="J6" s="198"/>
      <c r="K6" s="268">
        <v>4775</v>
      </c>
      <c r="L6" s="268">
        <v>42275</v>
      </c>
      <c r="M6" s="253">
        <f aca="true" t="shared" si="1" ref="M6:M21">ROUND(C6/K6*100,1)</f>
        <v>66.8</v>
      </c>
      <c r="N6" s="253">
        <f aca="true" t="shared" si="2" ref="N6:N21">ROUND(D6/L6*100,1)</f>
        <v>70.3</v>
      </c>
      <c r="O6" s="264"/>
      <c r="P6" s="265"/>
    </row>
    <row r="7" spans="1:16" ht="21" customHeight="1">
      <c r="A7" s="48" t="s">
        <v>223</v>
      </c>
      <c r="B7" s="268">
        <v>100609</v>
      </c>
      <c r="C7" s="268">
        <v>105297</v>
      </c>
      <c r="D7" s="268">
        <v>942338</v>
      </c>
      <c r="E7" s="253">
        <f aca="true" t="shared" si="3" ref="E7:E21">+D7/$D$5*100</f>
        <v>85.11469652862016</v>
      </c>
      <c r="F7" s="197"/>
      <c r="G7" s="253">
        <f t="shared" si="0"/>
        <v>104.7</v>
      </c>
      <c r="H7" s="217">
        <v>117</v>
      </c>
      <c r="I7" s="216">
        <v>126.7</v>
      </c>
      <c r="J7" s="198"/>
      <c r="K7" s="268">
        <v>90012</v>
      </c>
      <c r="L7" s="268">
        <v>743791</v>
      </c>
      <c r="M7" s="253">
        <f t="shared" si="1"/>
        <v>117</v>
      </c>
      <c r="N7" s="253">
        <f t="shared" si="2"/>
        <v>126.7</v>
      </c>
      <c r="O7" s="264"/>
      <c r="P7" s="265"/>
    </row>
    <row r="8" spans="1:16" ht="21" customHeight="1">
      <c r="A8" s="48" t="s">
        <v>224</v>
      </c>
      <c r="B8" s="268">
        <v>21667</v>
      </c>
      <c r="C8" s="268">
        <v>19874</v>
      </c>
      <c r="D8" s="268">
        <v>135091</v>
      </c>
      <c r="E8" s="253">
        <f t="shared" si="3"/>
        <v>12.201810251467974</v>
      </c>
      <c r="F8" s="197"/>
      <c r="G8" s="253">
        <f t="shared" si="0"/>
        <v>91.7</v>
      </c>
      <c r="H8" s="217">
        <v>147.5</v>
      </c>
      <c r="I8" s="216">
        <v>140.3</v>
      </c>
      <c r="J8" s="198"/>
      <c r="K8" s="268">
        <v>13474</v>
      </c>
      <c r="L8" s="268">
        <v>96290</v>
      </c>
      <c r="M8" s="253">
        <f t="shared" si="1"/>
        <v>147.5</v>
      </c>
      <c r="N8" s="253">
        <f t="shared" si="2"/>
        <v>140.3</v>
      </c>
      <c r="O8" s="264"/>
      <c r="P8" s="265"/>
    </row>
    <row r="9" spans="1:16" s="46" customFormat="1" ht="21" customHeight="1">
      <c r="A9" s="74" t="s">
        <v>255</v>
      </c>
      <c r="B9" s="268"/>
      <c r="C9" s="268"/>
      <c r="D9" s="268"/>
      <c r="E9" s="253"/>
      <c r="F9" s="197"/>
      <c r="G9" s="253"/>
      <c r="H9" s="217"/>
      <c r="I9" s="216"/>
      <c r="J9" s="196"/>
      <c r="K9" s="268"/>
      <c r="L9" s="268"/>
      <c r="M9" s="253"/>
      <c r="N9" s="253"/>
      <c r="O9" s="264"/>
      <c r="P9" s="265"/>
    </row>
    <row r="10" spans="1:16" ht="21" customHeight="1">
      <c r="A10" s="24" t="s">
        <v>11</v>
      </c>
      <c r="B10" s="268">
        <v>11600</v>
      </c>
      <c r="C10" s="268">
        <v>10268</v>
      </c>
      <c r="D10" s="268">
        <v>105679</v>
      </c>
      <c r="E10" s="253">
        <f t="shared" si="3"/>
        <v>9.545233254361015</v>
      </c>
      <c r="F10" s="197"/>
      <c r="G10" s="253">
        <f t="shared" si="0"/>
        <v>88.5</v>
      </c>
      <c r="H10" s="217">
        <v>113.7</v>
      </c>
      <c r="I10" s="216">
        <v>174.8</v>
      </c>
      <c r="J10" s="198"/>
      <c r="K10" s="268">
        <v>9034</v>
      </c>
      <c r="L10" s="268">
        <v>60468</v>
      </c>
      <c r="M10" s="253">
        <f t="shared" si="1"/>
        <v>113.7</v>
      </c>
      <c r="N10" s="253">
        <f t="shared" si="2"/>
        <v>174.8</v>
      </c>
      <c r="O10" s="264"/>
      <c r="P10" s="265"/>
    </row>
    <row r="11" spans="1:16" ht="21" customHeight="1">
      <c r="A11" s="24" t="s">
        <v>12</v>
      </c>
      <c r="B11" s="268">
        <v>3887</v>
      </c>
      <c r="C11" s="268">
        <v>3190</v>
      </c>
      <c r="D11" s="268">
        <v>29710</v>
      </c>
      <c r="E11" s="253">
        <f t="shared" si="3"/>
        <v>2.683493219911863</v>
      </c>
      <c r="F11" s="197"/>
      <c r="G11" s="253">
        <f t="shared" si="0"/>
        <v>82.1</v>
      </c>
      <c r="H11" s="217">
        <v>66.8</v>
      </c>
      <c r="I11" s="216">
        <v>70.3</v>
      </c>
      <c r="J11" s="198"/>
      <c r="K11" s="268">
        <v>4775</v>
      </c>
      <c r="L11" s="268">
        <v>42275</v>
      </c>
      <c r="M11" s="253">
        <f t="shared" si="1"/>
        <v>66.8</v>
      </c>
      <c r="N11" s="253">
        <f t="shared" si="2"/>
        <v>70.3</v>
      </c>
      <c r="O11" s="264"/>
      <c r="P11" s="265"/>
    </row>
    <row r="12" spans="1:16" ht="21" customHeight="1">
      <c r="A12" s="24" t="s">
        <v>97</v>
      </c>
      <c r="B12" s="268">
        <v>6840</v>
      </c>
      <c r="C12" s="268">
        <v>7300</v>
      </c>
      <c r="D12" s="268">
        <v>43800</v>
      </c>
      <c r="E12" s="253">
        <f t="shared" si="3"/>
        <v>3.9561428149491618</v>
      </c>
      <c r="F12" s="197"/>
      <c r="G12" s="253">
        <f>ROUND((C12/B12)*100,1)</f>
        <v>106.7</v>
      </c>
      <c r="H12" s="217">
        <v>331.7</v>
      </c>
      <c r="I12" s="216">
        <v>271.4</v>
      </c>
      <c r="J12" s="198"/>
      <c r="K12" s="268">
        <v>2201</v>
      </c>
      <c r="L12" s="268">
        <v>16140</v>
      </c>
      <c r="M12" s="253">
        <f t="shared" si="1"/>
        <v>331.7</v>
      </c>
      <c r="N12" s="253">
        <f t="shared" si="2"/>
        <v>271.4</v>
      </c>
      <c r="O12" s="264"/>
      <c r="P12" s="265"/>
    </row>
    <row r="13" spans="1:16" ht="21" customHeight="1">
      <c r="A13" s="24" t="s">
        <v>74</v>
      </c>
      <c r="B13" s="268">
        <v>4664</v>
      </c>
      <c r="C13" s="268">
        <v>6596</v>
      </c>
      <c r="D13" s="270">
        <v>34810</v>
      </c>
      <c r="E13" s="253">
        <f t="shared" si="3"/>
        <v>3.1441399860360804</v>
      </c>
      <c r="F13" s="197"/>
      <c r="G13" s="253">
        <f t="shared" si="0"/>
        <v>141.4</v>
      </c>
      <c r="H13" s="217">
        <v>118.8</v>
      </c>
      <c r="I13" s="216">
        <v>102.1</v>
      </c>
      <c r="J13" s="198"/>
      <c r="K13" s="268">
        <v>5554</v>
      </c>
      <c r="L13" s="270">
        <v>34107</v>
      </c>
      <c r="M13" s="253">
        <f t="shared" si="1"/>
        <v>118.8</v>
      </c>
      <c r="N13" s="253">
        <f t="shared" si="2"/>
        <v>102.1</v>
      </c>
      <c r="O13" s="264"/>
      <c r="P13" s="265"/>
    </row>
    <row r="14" spans="1:16" s="204" customFormat="1" ht="21" customHeight="1">
      <c r="A14" s="201" t="s">
        <v>98</v>
      </c>
      <c r="B14" s="270">
        <v>10770</v>
      </c>
      <c r="C14" s="270">
        <v>12578</v>
      </c>
      <c r="D14" s="268">
        <v>138210</v>
      </c>
      <c r="E14" s="253">
        <f t="shared" si="3"/>
        <v>12.483527361966292</v>
      </c>
      <c r="F14" s="202"/>
      <c r="G14" s="253">
        <f t="shared" si="0"/>
        <v>116.8</v>
      </c>
      <c r="H14" s="217">
        <v>101.8</v>
      </c>
      <c r="I14" s="216">
        <v>100.1</v>
      </c>
      <c r="J14" s="203"/>
      <c r="K14" s="270">
        <v>12350</v>
      </c>
      <c r="L14" s="268">
        <v>138079</v>
      </c>
      <c r="M14" s="253">
        <f t="shared" si="1"/>
        <v>101.8</v>
      </c>
      <c r="N14" s="253">
        <f t="shared" si="2"/>
        <v>100.1</v>
      </c>
      <c r="O14" s="264"/>
      <c r="P14" s="265"/>
    </row>
    <row r="15" spans="1:16" ht="21" customHeight="1">
      <c r="A15" s="24" t="s">
        <v>75</v>
      </c>
      <c r="B15" s="268">
        <v>29164</v>
      </c>
      <c r="C15" s="268">
        <v>26517</v>
      </c>
      <c r="D15" s="268">
        <v>204528</v>
      </c>
      <c r="E15" s="253">
        <f t="shared" si="3"/>
        <v>18.473561133696855</v>
      </c>
      <c r="F15" s="197"/>
      <c r="G15" s="253">
        <f t="shared" si="0"/>
        <v>90.9</v>
      </c>
      <c r="H15" s="217">
        <v>167.7</v>
      </c>
      <c r="I15" s="216">
        <v>139.6</v>
      </c>
      <c r="J15" s="198"/>
      <c r="K15" s="268">
        <v>15814</v>
      </c>
      <c r="L15" s="268">
        <v>146498</v>
      </c>
      <c r="M15" s="253">
        <f t="shared" si="1"/>
        <v>167.7</v>
      </c>
      <c r="N15" s="253">
        <f t="shared" si="2"/>
        <v>139.6</v>
      </c>
      <c r="O15" s="264"/>
      <c r="P15" s="265"/>
    </row>
    <row r="16" spans="1:16" ht="21" customHeight="1">
      <c r="A16" s="24" t="s">
        <v>99</v>
      </c>
      <c r="B16" s="268">
        <v>28456</v>
      </c>
      <c r="C16" s="268">
        <v>31373</v>
      </c>
      <c r="D16" s="268">
        <v>351299</v>
      </c>
      <c r="E16" s="253">
        <f t="shared" si="3"/>
        <v>31.7303428024846</v>
      </c>
      <c r="F16" s="197"/>
      <c r="G16" s="253">
        <f t="shared" si="0"/>
        <v>110.3</v>
      </c>
      <c r="H16" s="217">
        <v>93.6</v>
      </c>
      <c r="I16" s="216">
        <v>107.6</v>
      </c>
      <c r="J16" s="198"/>
      <c r="K16" s="268">
        <v>33515</v>
      </c>
      <c r="L16" s="268">
        <v>326461</v>
      </c>
      <c r="M16" s="253">
        <f t="shared" si="1"/>
        <v>93.6</v>
      </c>
      <c r="N16" s="253">
        <f t="shared" si="2"/>
        <v>107.6</v>
      </c>
      <c r="O16" s="264"/>
      <c r="P16" s="265"/>
    </row>
    <row r="17" spans="1:16" ht="21" customHeight="1">
      <c r="A17" s="24" t="s">
        <v>100</v>
      </c>
      <c r="B17" s="268">
        <v>27736</v>
      </c>
      <c r="C17" s="268">
        <v>27716</v>
      </c>
      <c r="D17" s="268">
        <v>185527</v>
      </c>
      <c r="E17" s="253">
        <f t="shared" si="3"/>
        <v>16.75733579975053</v>
      </c>
      <c r="F17" s="197"/>
      <c r="G17" s="253">
        <f t="shared" si="0"/>
        <v>99.9</v>
      </c>
      <c r="H17" s="217">
        <v>118.5</v>
      </c>
      <c r="I17" s="216">
        <v>172.4</v>
      </c>
      <c r="J17" s="198"/>
      <c r="K17" s="268">
        <v>23391</v>
      </c>
      <c r="L17" s="268">
        <v>107634</v>
      </c>
      <c r="M17" s="253">
        <f t="shared" si="1"/>
        <v>118.5</v>
      </c>
      <c r="N17" s="253">
        <f t="shared" si="2"/>
        <v>172.4</v>
      </c>
      <c r="O17" s="264"/>
      <c r="P17" s="265"/>
    </row>
    <row r="18" spans="1:16" ht="21" customHeight="1">
      <c r="A18" s="24" t="s">
        <v>13</v>
      </c>
      <c r="B18" s="268">
        <v>564</v>
      </c>
      <c r="C18" s="268">
        <v>268</v>
      </c>
      <c r="D18" s="268">
        <v>2734</v>
      </c>
      <c r="E18" s="253">
        <f t="shared" si="3"/>
        <v>0.24694279580070796</v>
      </c>
      <c r="F18" s="197"/>
      <c r="G18" s="253">
        <f t="shared" si="0"/>
        <v>47.5</v>
      </c>
      <c r="H18" s="217">
        <v>59</v>
      </c>
      <c r="I18" s="216">
        <v>69.3</v>
      </c>
      <c r="J18" s="198"/>
      <c r="K18" s="268">
        <v>454</v>
      </c>
      <c r="L18" s="268">
        <v>3943</v>
      </c>
      <c r="M18" s="253">
        <f t="shared" si="1"/>
        <v>59</v>
      </c>
      <c r="N18" s="253">
        <f t="shared" si="2"/>
        <v>69.3</v>
      </c>
      <c r="O18" s="264"/>
      <c r="P18" s="265"/>
    </row>
    <row r="19" spans="1:16" ht="21" customHeight="1">
      <c r="A19" s="24" t="s">
        <v>76</v>
      </c>
      <c r="B19" s="268">
        <v>146</v>
      </c>
      <c r="C19" s="268">
        <v>120</v>
      </c>
      <c r="D19" s="268">
        <v>1020</v>
      </c>
      <c r="E19" s="253">
        <f t="shared" si="3"/>
        <v>0.09212935322484349</v>
      </c>
      <c r="F19" s="198"/>
      <c r="G19" s="253">
        <f t="shared" si="0"/>
        <v>82.2</v>
      </c>
      <c r="H19" s="217">
        <v>96</v>
      </c>
      <c r="I19" s="216">
        <v>226.2</v>
      </c>
      <c r="J19" s="198"/>
      <c r="K19" s="268">
        <v>125</v>
      </c>
      <c r="L19" s="268">
        <v>451</v>
      </c>
      <c r="M19" s="253">
        <f t="shared" si="1"/>
        <v>96</v>
      </c>
      <c r="N19" s="253">
        <f t="shared" si="2"/>
        <v>226.2</v>
      </c>
      <c r="O19" s="264"/>
      <c r="P19" s="265"/>
    </row>
    <row r="20" spans="1:16" ht="21" customHeight="1">
      <c r="A20" s="25" t="s">
        <v>77</v>
      </c>
      <c r="B20" s="268">
        <v>33</v>
      </c>
      <c r="C20" s="268">
        <v>30</v>
      </c>
      <c r="D20" s="268">
        <v>274</v>
      </c>
      <c r="E20" s="101">
        <v>0</v>
      </c>
      <c r="F20" s="198"/>
      <c r="G20" s="253">
        <f t="shared" si="0"/>
        <v>90.9</v>
      </c>
      <c r="H20" s="217">
        <v>47.6</v>
      </c>
      <c r="I20" s="216">
        <v>36.5</v>
      </c>
      <c r="J20" s="198"/>
      <c r="K20" s="268">
        <v>63</v>
      </c>
      <c r="L20" s="268">
        <v>750</v>
      </c>
      <c r="M20" s="253">
        <f t="shared" si="1"/>
        <v>47.6</v>
      </c>
      <c r="N20" s="253">
        <f t="shared" si="2"/>
        <v>36.5</v>
      </c>
      <c r="O20" s="264"/>
      <c r="P20" s="265"/>
    </row>
    <row r="21" spans="1:16" ht="21" customHeight="1">
      <c r="A21" s="24" t="s">
        <v>10</v>
      </c>
      <c r="B21" s="268">
        <f>+B5-SUM(B10:B20)</f>
        <v>2303</v>
      </c>
      <c r="C21" s="268">
        <f>+C5-SUM(C10:C20)</f>
        <v>2405</v>
      </c>
      <c r="D21" s="268">
        <f>+D5-SUM(D10:D20)</f>
        <v>9548</v>
      </c>
      <c r="E21" s="253">
        <f t="shared" si="3"/>
        <v>0.8624030045007898</v>
      </c>
      <c r="F21" s="198"/>
      <c r="G21" s="253">
        <f t="shared" si="0"/>
        <v>104.4</v>
      </c>
      <c r="H21" s="217">
        <v>244.2</v>
      </c>
      <c r="I21" s="216">
        <v>172</v>
      </c>
      <c r="J21" s="198"/>
      <c r="K21" s="268">
        <f>+K5-SUM(K10:K20)</f>
        <v>985</v>
      </c>
      <c r="L21" s="268">
        <f>+L5-SUM(L10:L20)</f>
        <v>5550</v>
      </c>
      <c r="M21" s="253">
        <f t="shared" si="1"/>
        <v>244.2</v>
      </c>
      <c r="N21" s="253">
        <f t="shared" si="2"/>
        <v>172</v>
      </c>
      <c r="O21" s="264"/>
      <c r="P21" s="265"/>
    </row>
    <row r="22" spans="1:14" ht="21" customHeight="1">
      <c r="A22" s="24"/>
      <c r="B22" s="77"/>
      <c r="C22" s="78"/>
      <c r="D22" s="77"/>
      <c r="E22" s="75"/>
      <c r="F22" s="79"/>
      <c r="G22" s="185"/>
      <c r="H22" s="80"/>
      <c r="I22" s="75"/>
      <c r="K22" s="193"/>
      <c r="L22" s="193"/>
      <c r="M22" s="193"/>
      <c r="N22" s="193"/>
    </row>
    <row r="23" spans="1:15" s="10" customFormat="1" ht="21.75" customHeight="1">
      <c r="A23" s="71"/>
      <c r="B23" s="192"/>
      <c r="C23" s="192"/>
      <c r="D23" s="256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200"/>
    </row>
    <row r="24" spans="2:7" s="3" customFormat="1" ht="21" customHeight="1">
      <c r="B24" s="254"/>
      <c r="C24" s="254"/>
      <c r="D24" s="254"/>
      <c r="E24" s="255"/>
      <c r="G24" s="184"/>
    </row>
    <row r="25" spans="1:7" ht="19.5" customHeight="1">
      <c r="A25" s="81"/>
      <c r="D25" s="76"/>
      <c r="E25" s="76"/>
      <c r="F25" s="76"/>
      <c r="G25" s="186"/>
    </row>
    <row r="26" ht="12.75">
      <c r="G26" s="186"/>
    </row>
    <row r="27" ht="12.75">
      <c r="G27" s="186"/>
    </row>
  </sheetData>
  <sheetProtection/>
  <mergeCells count="6">
    <mergeCell ref="I3:I4"/>
    <mergeCell ref="A1:I1"/>
    <mergeCell ref="B3:B4"/>
    <mergeCell ref="C3:C4"/>
    <mergeCell ref="D3:E3"/>
    <mergeCell ref="G3:H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A1" sqref="A1:I19"/>
    </sheetView>
  </sheetViews>
  <sheetFormatPr defaultColWidth="9.140625" defaultRowHeight="12.75"/>
  <cols>
    <col min="1" max="1" width="33.421875" style="82" customWidth="1"/>
    <col min="2" max="3" width="9.28125" style="82" customWidth="1"/>
    <col min="4" max="4" width="10.7109375" style="82" customWidth="1"/>
    <col min="5" max="5" width="8.28125" style="82" customWidth="1"/>
    <col min="6" max="6" width="0.85546875" style="82" customWidth="1"/>
    <col min="7" max="7" width="8.28125" style="82" customWidth="1"/>
    <col min="8" max="8" width="8.57421875" style="82" customWidth="1"/>
    <col min="9" max="9" width="8.421875" style="82" customWidth="1"/>
    <col min="10" max="10" width="9.140625" style="82" customWidth="1"/>
    <col min="11" max="12" width="9.57421875" style="82" hidden="1" customWidth="1"/>
    <col min="13" max="14" width="9.7109375" style="82" hidden="1" customWidth="1"/>
    <col min="15" max="15" width="10.28125" style="82" bestFit="1" customWidth="1"/>
    <col min="16" max="17" width="6.421875" style="82" bestFit="1" customWidth="1"/>
    <col min="18" max="18" width="5.7109375" style="82" bestFit="1" customWidth="1"/>
    <col min="19" max="16384" width="9.140625" style="82" customWidth="1"/>
  </cols>
  <sheetData>
    <row r="1" spans="1:9" ht="39.75" customHeight="1">
      <c r="A1" s="435" t="s">
        <v>310</v>
      </c>
      <c r="B1" s="435"/>
      <c r="C1" s="435"/>
      <c r="D1" s="435"/>
      <c r="E1" s="435"/>
      <c r="F1" s="435"/>
      <c r="G1" s="435"/>
      <c r="H1" s="435"/>
      <c r="I1" s="435"/>
    </row>
    <row r="2" spans="1:9" ht="21" customHeight="1" thickBot="1">
      <c r="A2" s="73"/>
      <c r="B2" s="73"/>
      <c r="C2" s="73"/>
      <c r="D2" s="73"/>
      <c r="E2" s="73"/>
      <c r="F2" s="73"/>
      <c r="G2" s="73"/>
      <c r="H2" s="41"/>
      <c r="I2" s="41" t="s">
        <v>221</v>
      </c>
    </row>
    <row r="3" spans="1:9" s="33" customFormat="1" ht="69.75" customHeight="1">
      <c r="A3" s="32"/>
      <c r="B3" s="427" t="s">
        <v>360</v>
      </c>
      <c r="C3" s="427" t="s">
        <v>354</v>
      </c>
      <c r="D3" s="427" t="s">
        <v>361</v>
      </c>
      <c r="E3" s="429"/>
      <c r="F3" s="28"/>
      <c r="G3" s="430" t="s">
        <v>362</v>
      </c>
      <c r="H3" s="430"/>
      <c r="I3" s="425" t="s">
        <v>357</v>
      </c>
    </row>
    <row r="4" spans="1:12" s="33" customFormat="1" ht="69.75" customHeight="1">
      <c r="A4" s="32"/>
      <c r="B4" s="428"/>
      <c r="C4" s="428"/>
      <c r="D4" s="30" t="s">
        <v>73</v>
      </c>
      <c r="E4" s="30" t="s">
        <v>72</v>
      </c>
      <c r="F4" s="29"/>
      <c r="G4" s="30" t="s">
        <v>80</v>
      </c>
      <c r="H4" s="30" t="s">
        <v>81</v>
      </c>
      <c r="I4" s="426"/>
      <c r="L4" s="199"/>
    </row>
    <row r="5" spans="1:18" s="83" customFormat="1" ht="30" customHeight="1">
      <c r="A5" s="74" t="s">
        <v>2</v>
      </c>
      <c r="B5" s="269">
        <f>+B7+B8</f>
        <v>41154</v>
      </c>
      <c r="C5" s="269">
        <f>+C7+C8</f>
        <v>38150</v>
      </c>
      <c r="D5" s="269">
        <f>+D7+D8</f>
        <v>310963</v>
      </c>
      <c r="E5" s="225">
        <v>100</v>
      </c>
      <c r="F5" s="195"/>
      <c r="G5" s="214">
        <f>ROUND((C5/B5)*100,1)</f>
        <v>92.7</v>
      </c>
      <c r="H5" s="215">
        <v>82.4</v>
      </c>
      <c r="I5" s="214">
        <v>110</v>
      </c>
      <c r="K5" s="269">
        <f>+K7+K8</f>
        <v>46291</v>
      </c>
      <c r="L5" s="269">
        <f>+L7+L8</f>
        <v>282745</v>
      </c>
      <c r="M5" s="214">
        <f>ROUND(C5/K5*100,1)</f>
        <v>82.4</v>
      </c>
      <c r="N5" s="214">
        <f>ROUND(D5/L5*100,1)</f>
        <v>110</v>
      </c>
      <c r="O5" s="259"/>
      <c r="P5" s="266"/>
      <c r="Q5" s="266"/>
      <c r="R5" s="266"/>
    </row>
    <row r="6" spans="1:16" ht="19.5" customHeight="1">
      <c r="A6" s="48" t="s">
        <v>222</v>
      </c>
      <c r="B6" s="268">
        <v>0</v>
      </c>
      <c r="C6" s="268">
        <v>0</v>
      </c>
      <c r="D6" s="268">
        <v>0</v>
      </c>
      <c r="E6" s="213">
        <v>0</v>
      </c>
      <c r="F6" s="197"/>
      <c r="G6" s="217">
        <v>0</v>
      </c>
      <c r="H6" s="217">
        <v>0</v>
      </c>
      <c r="I6" s="217">
        <v>0</v>
      </c>
      <c r="K6" s="268">
        <v>0</v>
      </c>
      <c r="L6" s="268">
        <v>0</v>
      </c>
      <c r="M6" s="268">
        <v>0</v>
      </c>
      <c r="N6" s="268">
        <v>0</v>
      </c>
      <c r="O6" s="260"/>
      <c r="P6" s="266"/>
    </row>
    <row r="7" spans="1:16" ht="19.5" customHeight="1">
      <c r="A7" s="48" t="s">
        <v>223</v>
      </c>
      <c r="B7" s="268">
        <v>34080</v>
      </c>
      <c r="C7" s="268">
        <v>30405</v>
      </c>
      <c r="D7" s="268">
        <v>247448</v>
      </c>
      <c r="E7" s="308">
        <f>+D7/$D$5*100</f>
        <v>79.5747404031991</v>
      </c>
      <c r="F7" s="197"/>
      <c r="G7" s="253">
        <f>ROUND((C7/B7)*100,1)</f>
        <v>89.2</v>
      </c>
      <c r="H7" s="217">
        <v>81.6</v>
      </c>
      <c r="I7" s="216">
        <v>111</v>
      </c>
      <c r="K7" s="268">
        <v>37250</v>
      </c>
      <c r="L7" s="268">
        <v>223022</v>
      </c>
      <c r="M7" s="253">
        <f aca="true" t="shared" si="0" ref="M7:M19">ROUND(C7/K7*100,1)</f>
        <v>81.6</v>
      </c>
      <c r="N7" s="253">
        <f aca="true" t="shared" si="1" ref="N7:N19">ROUND(D7/L7*100,1)</f>
        <v>111</v>
      </c>
      <c r="O7" s="260"/>
      <c r="P7" s="266"/>
    </row>
    <row r="8" spans="1:16" ht="19.5" customHeight="1">
      <c r="A8" s="48" t="s">
        <v>224</v>
      </c>
      <c r="B8" s="268">
        <v>7074</v>
      </c>
      <c r="C8" s="268">
        <v>7745</v>
      </c>
      <c r="D8" s="268">
        <v>63515</v>
      </c>
      <c r="E8" s="308">
        <f aca="true" t="shared" si="2" ref="E8:E19">+D8/$D$5*100</f>
        <v>20.425259596800906</v>
      </c>
      <c r="F8" s="197"/>
      <c r="G8" s="253">
        <f aca="true" t="shared" si="3" ref="G8:G19">ROUND((C8/B8)*100,1)</f>
        <v>109.5</v>
      </c>
      <c r="H8" s="217">
        <v>85.7</v>
      </c>
      <c r="I8" s="216">
        <v>106.3</v>
      </c>
      <c r="K8" s="268">
        <v>9041</v>
      </c>
      <c r="L8" s="268">
        <v>59723</v>
      </c>
      <c r="M8" s="253">
        <f t="shared" si="0"/>
        <v>85.7</v>
      </c>
      <c r="N8" s="253">
        <f t="shared" si="1"/>
        <v>106.3</v>
      </c>
      <c r="O8" s="260"/>
      <c r="P8" s="266"/>
    </row>
    <row r="9" spans="1:16" s="83" customFormat="1" ht="24.75" customHeight="1">
      <c r="A9" s="74" t="s">
        <v>255</v>
      </c>
      <c r="B9" s="268"/>
      <c r="C9" s="268"/>
      <c r="D9" s="268"/>
      <c r="E9" s="308"/>
      <c r="F9" s="197"/>
      <c r="G9" s="253"/>
      <c r="H9" s="217"/>
      <c r="I9" s="216"/>
      <c r="K9" s="268"/>
      <c r="L9" s="268"/>
      <c r="M9" s="253"/>
      <c r="N9" s="253"/>
      <c r="O9" s="259"/>
      <c r="P9" s="266"/>
    </row>
    <row r="10" spans="1:16" ht="19.5" customHeight="1">
      <c r="A10" s="24" t="s">
        <v>11</v>
      </c>
      <c r="B10" s="268">
        <v>9176</v>
      </c>
      <c r="C10" s="268">
        <v>7019</v>
      </c>
      <c r="D10" s="268">
        <v>65401</v>
      </c>
      <c r="E10" s="308">
        <f t="shared" si="2"/>
        <v>21.03176262127649</v>
      </c>
      <c r="F10" s="197"/>
      <c r="G10" s="253">
        <f t="shared" si="3"/>
        <v>76.5</v>
      </c>
      <c r="H10" s="217">
        <v>106.8</v>
      </c>
      <c r="I10" s="216">
        <v>166.5</v>
      </c>
      <c r="K10" s="268">
        <v>6572</v>
      </c>
      <c r="L10" s="268">
        <v>39280</v>
      </c>
      <c r="M10" s="253">
        <f t="shared" si="0"/>
        <v>106.8</v>
      </c>
      <c r="N10" s="253">
        <f t="shared" si="1"/>
        <v>166.5</v>
      </c>
      <c r="O10" s="260"/>
      <c r="P10" s="266"/>
    </row>
    <row r="11" spans="1:16" ht="19.5" customHeight="1">
      <c r="A11" s="24" t="s">
        <v>101</v>
      </c>
      <c r="B11" s="268">
        <v>9904</v>
      </c>
      <c r="C11" s="268">
        <v>8120</v>
      </c>
      <c r="D11" s="268">
        <v>54824</v>
      </c>
      <c r="E11" s="308">
        <f t="shared" si="2"/>
        <v>17.63039332653724</v>
      </c>
      <c r="F11" s="197"/>
      <c r="G11" s="253">
        <f t="shared" si="3"/>
        <v>82</v>
      </c>
      <c r="H11" s="217">
        <v>146.7</v>
      </c>
      <c r="I11" s="216">
        <v>131.1</v>
      </c>
      <c r="K11" s="268">
        <v>5534</v>
      </c>
      <c r="L11" s="268">
        <v>41804</v>
      </c>
      <c r="M11" s="253">
        <f t="shared" si="0"/>
        <v>146.7</v>
      </c>
      <c r="N11" s="253">
        <f t="shared" si="1"/>
        <v>131.1</v>
      </c>
      <c r="O11" s="260"/>
      <c r="P11" s="266"/>
    </row>
    <row r="12" spans="1:16" ht="19.5" customHeight="1">
      <c r="A12" s="24" t="s">
        <v>102</v>
      </c>
      <c r="B12" s="268">
        <v>1272</v>
      </c>
      <c r="C12" s="268">
        <v>1504</v>
      </c>
      <c r="D12" s="268">
        <v>9655</v>
      </c>
      <c r="E12" s="308">
        <f t="shared" si="2"/>
        <v>3.1048709975141735</v>
      </c>
      <c r="F12" s="197"/>
      <c r="G12" s="253">
        <f t="shared" si="3"/>
        <v>118.2</v>
      </c>
      <c r="H12" s="217">
        <v>85.6</v>
      </c>
      <c r="I12" s="216">
        <v>101.7</v>
      </c>
      <c r="K12" s="268">
        <v>1756</v>
      </c>
      <c r="L12" s="268">
        <v>9497</v>
      </c>
      <c r="M12" s="253">
        <f t="shared" si="0"/>
        <v>85.6</v>
      </c>
      <c r="N12" s="253">
        <f t="shared" si="1"/>
        <v>101.7</v>
      </c>
      <c r="O12" s="260"/>
      <c r="P12" s="266"/>
    </row>
    <row r="13" spans="1:16" ht="19.5" customHeight="1">
      <c r="A13" s="25" t="s">
        <v>226</v>
      </c>
      <c r="B13" s="268">
        <v>0</v>
      </c>
      <c r="C13" s="268">
        <v>0</v>
      </c>
      <c r="D13" s="270">
        <v>7692</v>
      </c>
      <c r="E13" s="308">
        <f t="shared" si="2"/>
        <v>2.473606184658625</v>
      </c>
      <c r="F13" s="197"/>
      <c r="G13" s="217">
        <v>0</v>
      </c>
      <c r="H13" s="217">
        <v>0</v>
      </c>
      <c r="I13" s="216">
        <v>58.4</v>
      </c>
      <c r="K13" s="268">
        <v>1479</v>
      </c>
      <c r="L13" s="270">
        <v>13169</v>
      </c>
      <c r="M13" s="253">
        <f t="shared" si="0"/>
        <v>0</v>
      </c>
      <c r="N13" s="217">
        <f t="shared" si="1"/>
        <v>58.4</v>
      </c>
      <c r="O13" s="260"/>
      <c r="P13" s="266"/>
    </row>
    <row r="14" spans="1:16" s="262" customFormat="1" ht="19.5" customHeight="1">
      <c r="A14" s="25" t="s">
        <v>78</v>
      </c>
      <c r="B14" s="270">
        <v>4877</v>
      </c>
      <c r="C14" s="268">
        <v>5803</v>
      </c>
      <c r="D14" s="268">
        <v>38364</v>
      </c>
      <c r="E14" s="308">
        <f t="shared" si="2"/>
        <v>12.337159083234983</v>
      </c>
      <c r="F14" s="202"/>
      <c r="G14" s="253">
        <f t="shared" si="3"/>
        <v>119</v>
      </c>
      <c r="H14" s="274">
        <v>85</v>
      </c>
      <c r="I14" s="253">
        <v>103.9</v>
      </c>
      <c r="K14" s="268">
        <v>6829</v>
      </c>
      <c r="L14" s="268">
        <v>36911</v>
      </c>
      <c r="M14" s="253">
        <f t="shared" si="0"/>
        <v>85</v>
      </c>
      <c r="N14" s="253">
        <f t="shared" si="1"/>
        <v>103.9</v>
      </c>
      <c r="O14" s="263"/>
      <c r="P14" s="266"/>
    </row>
    <row r="15" spans="1:16" ht="19.5" customHeight="1">
      <c r="A15" s="25" t="s">
        <v>79</v>
      </c>
      <c r="B15" s="268">
        <v>3216</v>
      </c>
      <c r="C15" s="270">
        <v>2826</v>
      </c>
      <c r="D15" s="268">
        <v>34386</v>
      </c>
      <c r="E15" s="308">
        <f t="shared" si="2"/>
        <v>11.057907210825725</v>
      </c>
      <c r="F15" s="197"/>
      <c r="G15" s="253">
        <f t="shared" si="3"/>
        <v>87.9</v>
      </c>
      <c r="H15" s="217">
        <v>66.5</v>
      </c>
      <c r="I15" s="216">
        <v>145.9</v>
      </c>
      <c r="K15" s="270">
        <v>4247</v>
      </c>
      <c r="L15" s="268">
        <v>23564</v>
      </c>
      <c r="M15" s="253">
        <f t="shared" si="0"/>
        <v>66.5</v>
      </c>
      <c r="N15" s="253">
        <f t="shared" si="1"/>
        <v>145.9</v>
      </c>
      <c r="O15" s="260"/>
      <c r="P15" s="266"/>
    </row>
    <row r="16" spans="1:16" ht="19.5" customHeight="1">
      <c r="A16" s="24" t="s">
        <v>103</v>
      </c>
      <c r="B16" s="268">
        <v>5193</v>
      </c>
      <c r="C16" s="268">
        <v>5963</v>
      </c>
      <c r="D16" s="268">
        <v>58473</v>
      </c>
      <c r="E16" s="308">
        <f t="shared" si="2"/>
        <v>18.803844830413908</v>
      </c>
      <c r="F16" s="197"/>
      <c r="G16" s="253">
        <f t="shared" si="3"/>
        <v>114.8</v>
      </c>
      <c r="H16" s="217">
        <v>87.3</v>
      </c>
      <c r="I16" s="216">
        <v>102.9</v>
      </c>
      <c r="K16" s="268">
        <v>6830</v>
      </c>
      <c r="L16" s="268">
        <v>56829</v>
      </c>
      <c r="M16" s="253">
        <f t="shared" si="0"/>
        <v>87.3</v>
      </c>
      <c r="N16" s="253">
        <f t="shared" si="1"/>
        <v>102.9</v>
      </c>
      <c r="O16" s="260"/>
      <c r="P16" s="266"/>
    </row>
    <row r="17" spans="1:16" ht="19.5" customHeight="1">
      <c r="A17" s="24" t="s">
        <v>114</v>
      </c>
      <c r="B17" s="268">
        <v>6</v>
      </c>
      <c r="C17" s="268">
        <v>140</v>
      </c>
      <c r="D17" s="268">
        <v>221</v>
      </c>
      <c r="E17" s="308">
        <f t="shared" si="2"/>
        <v>0.07106954846718098</v>
      </c>
      <c r="F17" s="197"/>
      <c r="G17" s="253">
        <f t="shared" si="3"/>
        <v>2333.3</v>
      </c>
      <c r="H17" s="216">
        <v>0</v>
      </c>
      <c r="I17" s="216">
        <v>0</v>
      </c>
      <c r="K17" s="268"/>
      <c r="L17" s="268"/>
      <c r="M17" s="216">
        <v>0</v>
      </c>
      <c r="N17" s="216">
        <v>0</v>
      </c>
      <c r="O17" s="260"/>
      <c r="P17" s="266"/>
    </row>
    <row r="18" spans="1:16" ht="19.5" customHeight="1">
      <c r="A18" s="26" t="s">
        <v>104</v>
      </c>
      <c r="B18" s="268">
        <v>3560</v>
      </c>
      <c r="C18" s="268">
        <v>5185</v>
      </c>
      <c r="D18" s="268">
        <v>25794</v>
      </c>
      <c r="E18" s="308">
        <f t="shared" si="2"/>
        <v>8.29487752562202</v>
      </c>
      <c r="F18" s="197"/>
      <c r="G18" s="253">
        <f t="shared" si="3"/>
        <v>145.6</v>
      </c>
      <c r="H18" s="217">
        <v>49.5</v>
      </c>
      <c r="I18" s="216">
        <v>50.8</v>
      </c>
      <c r="K18" s="268">
        <v>10467</v>
      </c>
      <c r="L18" s="268">
        <v>50751</v>
      </c>
      <c r="M18" s="253">
        <f t="shared" si="0"/>
        <v>49.5</v>
      </c>
      <c r="N18" s="253">
        <f t="shared" si="1"/>
        <v>50.8</v>
      </c>
      <c r="O18" s="260"/>
      <c r="P18" s="266"/>
    </row>
    <row r="19" spans="1:16" ht="19.5" customHeight="1">
      <c r="A19" s="26" t="s">
        <v>10</v>
      </c>
      <c r="B19" s="268">
        <f>+B5-SUM(B10:B18)</f>
        <v>3950</v>
      </c>
      <c r="C19" s="268">
        <f>+C5-SUM(C10:C18)</f>
        <v>1590</v>
      </c>
      <c r="D19" s="268">
        <f>+D5-SUM(D10:D18)</f>
        <v>16153</v>
      </c>
      <c r="E19" s="308">
        <f t="shared" si="2"/>
        <v>5.194508671449658</v>
      </c>
      <c r="F19" s="198"/>
      <c r="G19" s="253">
        <f t="shared" si="3"/>
        <v>40.3</v>
      </c>
      <c r="H19" s="217">
        <v>61.7</v>
      </c>
      <c r="I19" s="216">
        <v>147.7</v>
      </c>
      <c r="K19" s="268">
        <f>+K5-SUM(K10:K18)</f>
        <v>2577</v>
      </c>
      <c r="L19" s="268">
        <f>+L5-SUM(L10:L18)</f>
        <v>10940</v>
      </c>
      <c r="M19" s="253">
        <f t="shared" si="0"/>
        <v>61.7</v>
      </c>
      <c r="N19" s="253">
        <f t="shared" si="1"/>
        <v>147.7</v>
      </c>
      <c r="O19" s="260"/>
      <c r="P19" s="266"/>
    </row>
    <row r="20" spans="1:15" ht="19.5" customHeight="1">
      <c r="A20" s="24"/>
      <c r="B20" s="84"/>
      <c r="C20" s="84"/>
      <c r="D20" s="77"/>
      <c r="E20" s="61"/>
      <c r="F20" s="85"/>
      <c r="G20" s="80"/>
      <c r="H20" s="75"/>
      <c r="I20" s="261"/>
      <c r="L20" s="257"/>
      <c r="M20" s="257"/>
      <c r="N20" s="257"/>
      <c r="O20" s="257"/>
    </row>
    <row r="21" spans="1:15" ht="19.5" customHeight="1">
      <c r="A21" s="85"/>
      <c r="B21" s="258"/>
      <c r="C21" s="258"/>
      <c r="D21" s="258"/>
      <c r="E21" s="258"/>
      <c r="F21" s="85"/>
      <c r="G21" s="85"/>
      <c r="H21" s="85"/>
      <c r="I21" s="85"/>
      <c r="L21" s="260"/>
      <c r="M21" s="260"/>
      <c r="N21" s="260"/>
      <c r="O21" s="260"/>
    </row>
    <row r="22" spans="2:15" s="3" customFormat="1" ht="21" customHeight="1">
      <c r="B22" s="205"/>
      <c r="C22" s="205"/>
      <c r="D22" s="205"/>
      <c r="E22" s="205"/>
      <c r="L22" s="256"/>
      <c r="M22" s="256"/>
      <c r="N22" s="256"/>
      <c r="O22" s="256"/>
    </row>
    <row r="23" spans="2:4" ht="15">
      <c r="B23" s="206"/>
      <c r="C23" s="206"/>
      <c r="D23" s="206"/>
    </row>
  </sheetData>
  <sheetProtection/>
  <mergeCells count="6">
    <mergeCell ref="G3:H3"/>
    <mergeCell ref="I3:I4"/>
    <mergeCell ref="A1:I1"/>
    <mergeCell ref="B3:B4"/>
    <mergeCell ref="C3:C4"/>
    <mergeCell ref="D3:E3"/>
  </mergeCells>
  <printOptions horizontalCentered="1"/>
  <pageMargins left="0.5" right="0.3" top="0.5" bottom="0.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0">
      <selection activeCell="A1" sqref="A1:F29"/>
    </sheetView>
  </sheetViews>
  <sheetFormatPr defaultColWidth="9.140625" defaultRowHeight="12.75"/>
  <cols>
    <col min="1" max="1" width="34.28125" style="12" customWidth="1"/>
    <col min="2" max="4" width="10.7109375" style="17" customWidth="1"/>
    <col min="5" max="5" width="10.7109375" style="12" customWidth="1"/>
    <col min="6" max="6" width="14.421875" style="12" customWidth="1"/>
    <col min="7" max="7" width="4.8515625" style="12" customWidth="1"/>
    <col min="8" max="16384" width="9.140625" style="12" customWidth="1"/>
  </cols>
  <sheetData>
    <row r="1" spans="1:6" ht="46.5" customHeight="1">
      <c r="A1" s="437" t="s">
        <v>363</v>
      </c>
      <c r="B1" s="438"/>
      <c r="C1" s="438"/>
      <c r="D1" s="438"/>
      <c r="E1" s="438"/>
      <c r="F1" s="438"/>
    </row>
    <row r="2" spans="1:6" ht="21" customHeight="1" thickBot="1">
      <c r="A2" s="13"/>
      <c r="B2" s="271"/>
      <c r="C2" s="271"/>
      <c r="D2" s="271"/>
      <c r="E2" s="272"/>
      <c r="F2" s="6" t="s">
        <v>30</v>
      </c>
    </row>
    <row r="3" spans="1:6" s="164" customFormat="1" ht="19.5" customHeight="1">
      <c r="A3" s="439"/>
      <c r="B3" s="436" t="s">
        <v>364</v>
      </c>
      <c r="C3" s="436"/>
      <c r="D3" s="436"/>
      <c r="E3" s="436"/>
      <c r="F3" s="163" t="s">
        <v>256</v>
      </c>
    </row>
    <row r="4" spans="1:6" s="164" customFormat="1" ht="21" customHeight="1">
      <c r="A4" s="439"/>
      <c r="B4" s="165" t="s">
        <v>257</v>
      </c>
      <c r="C4" s="165" t="s">
        <v>303</v>
      </c>
      <c r="D4" s="165" t="s">
        <v>258</v>
      </c>
      <c r="E4" s="169" t="s">
        <v>271</v>
      </c>
      <c r="F4" s="166" t="s">
        <v>304</v>
      </c>
    </row>
    <row r="5" spans="1:6" s="164" customFormat="1" ht="19.5" customHeight="1">
      <c r="A5" s="439"/>
      <c r="B5" s="167" t="s">
        <v>311</v>
      </c>
      <c r="C5" s="165" t="s">
        <v>178</v>
      </c>
      <c r="D5" s="165" t="s">
        <v>178</v>
      </c>
      <c r="E5" s="164" t="s">
        <v>178</v>
      </c>
      <c r="F5" s="166" t="s">
        <v>332</v>
      </c>
    </row>
    <row r="6" spans="1:6" s="164" customFormat="1" ht="19.5" customHeight="1">
      <c r="A6" s="439"/>
      <c r="B6" s="168"/>
      <c r="C6" s="169">
        <v>2021</v>
      </c>
      <c r="D6" s="169">
        <v>2021</v>
      </c>
      <c r="E6" s="165">
        <v>2022</v>
      </c>
      <c r="F6" s="166" t="s">
        <v>173</v>
      </c>
    </row>
    <row r="7" spans="1:6" s="164" customFormat="1" ht="19.5" customHeight="1">
      <c r="A7" s="439"/>
      <c r="B7" s="170"/>
      <c r="C7" s="170"/>
      <c r="D7" s="171"/>
      <c r="E7" s="273"/>
      <c r="F7" s="172" t="s">
        <v>172</v>
      </c>
    </row>
    <row r="8" spans="1:6" s="15" customFormat="1" ht="30" customHeight="1">
      <c r="A8" s="14" t="s">
        <v>259</v>
      </c>
      <c r="B8" s="319">
        <v>109.69</v>
      </c>
      <c r="C8" s="319">
        <v>102.81</v>
      </c>
      <c r="D8" s="319">
        <v>102.39</v>
      </c>
      <c r="E8" s="319">
        <v>99.83</v>
      </c>
      <c r="F8" s="320">
        <v>102.88</v>
      </c>
    </row>
    <row r="9" spans="1:6" s="15" customFormat="1" ht="21" customHeight="1">
      <c r="A9" s="16" t="s">
        <v>52</v>
      </c>
      <c r="B9" s="321">
        <v>117.35</v>
      </c>
      <c r="C9" s="321">
        <v>103</v>
      </c>
      <c r="D9" s="321">
        <v>101.69</v>
      </c>
      <c r="E9" s="321">
        <v>100.9</v>
      </c>
      <c r="F9" s="322">
        <v>102.76</v>
      </c>
    </row>
    <row r="10" spans="1:6" s="15" customFormat="1" ht="21" customHeight="1">
      <c r="A10" s="16" t="s">
        <v>53</v>
      </c>
      <c r="B10" s="321"/>
      <c r="C10" s="321"/>
      <c r="D10" s="321"/>
      <c r="E10" s="321"/>
      <c r="F10" s="323"/>
    </row>
    <row r="11" spans="1:6" s="15" customFormat="1" ht="21" customHeight="1">
      <c r="A11" s="16" t="s">
        <v>54</v>
      </c>
      <c r="B11" s="321">
        <v>113.2</v>
      </c>
      <c r="C11" s="321">
        <v>98.84</v>
      </c>
      <c r="D11" s="321">
        <v>97.59</v>
      </c>
      <c r="E11" s="321">
        <v>99.33</v>
      </c>
      <c r="F11" s="322">
        <v>99.58</v>
      </c>
    </row>
    <row r="12" spans="1:6" ht="21" customHeight="1">
      <c r="A12" s="16" t="s">
        <v>55</v>
      </c>
      <c r="B12" s="321">
        <v>111.79</v>
      </c>
      <c r="C12" s="321">
        <v>102.44</v>
      </c>
      <c r="D12" s="321">
        <v>101.86</v>
      </c>
      <c r="E12" s="321">
        <v>101.01</v>
      </c>
      <c r="F12" s="322">
        <v>102.03</v>
      </c>
    </row>
    <row r="13" spans="1:6" ht="21" customHeight="1">
      <c r="A13" s="16" t="s">
        <v>56</v>
      </c>
      <c r="B13" s="321">
        <v>130.05</v>
      </c>
      <c r="C13" s="321">
        <v>105.24</v>
      </c>
      <c r="D13" s="321">
        <v>102.49</v>
      </c>
      <c r="E13" s="321">
        <v>101.13</v>
      </c>
      <c r="F13" s="322">
        <v>105.05</v>
      </c>
    </row>
    <row r="14" spans="1:6" ht="21" customHeight="1">
      <c r="A14" s="16" t="s">
        <v>57</v>
      </c>
      <c r="B14" s="321">
        <v>106.81</v>
      </c>
      <c r="C14" s="321">
        <v>105.3</v>
      </c>
      <c r="D14" s="321">
        <v>102.49</v>
      </c>
      <c r="E14" s="321">
        <v>100</v>
      </c>
      <c r="F14" s="322">
        <v>104.38</v>
      </c>
    </row>
    <row r="15" spans="1:6" ht="21" customHeight="1">
      <c r="A15" s="16" t="s">
        <v>105</v>
      </c>
      <c r="B15" s="321">
        <v>106.26</v>
      </c>
      <c r="C15" s="321">
        <v>102.81</v>
      </c>
      <c r="D15" s="321">
        <v>101.75</v>
      </c>
      <c r="E15" s="321">
        <v>100</v>
      </c>
      <c r="F15" s="322">
        <v>103.32</v>
      </c>
    </row>
    <row r="16" spans="1:6" s="15" customFormat="1" ht="21" customHeight="1">
      <c r="A16" s="16" t="s">
        <v>58</v>
      </c>
      <c r="B16" s="321">
        <v>106.84</v>
      </c>
      <c r="C16" s="321">
        <v>102.29</v>
      </c>
      <c r="D16" s="321">
        <v>101.86</v>
      </c>
      <c r="E16" s="321">
        <v>99.78</v>
      </c>
      <c r="F16" s="322">
        <v>102.48</v>
      </c>
    </row>
    <row r="17" spans="1:6" ht="21" customHeight="1">
      <c r="A17" s="16" t="s">
        <v>59</v>
      </c>
      <c r="B17" s="321">
        <v>102.88</v>
      </c>
      <c r="C17" s="321">
        <v>102.85</v>
      </c>
      <c r="D17" s="321">
        <v>101.86</v>
      </c>
      <c r="E17" s="321">
        <v>100</v>
      </c>
      <c r="F17" s="322">
        <v>102.2</v>
      </c>
    </row>
    <row r="18" spans="1:6" ht="21" customHeight="1">
      <c r="A18" s="16" t="s">
        <v>60</v>
      </c>
      <c r="B18" s="321">
        <v>103.42</v>
      </c>
      <c r="C18" s="321">
        <v>100</v>
      </c>
      <c r="D18" s="321">
        <v>100</v>
      </c>
      <c r="E18" s="321">
        <v>100</v>
      </c>
      <c r="F18" s="322">
        <v>100.05</v>
      </c>
    </row>
    <row r="19" spans="1:6" ht="21" customHeight="1">
      <c r="A19" s="16" t="s">
        <v>53</v>
      </c>
      <c r="B19" s="321"/>
      <c r="C19" s="321"/>
      <c r="D19" s="321"/>
      <c r="E19" s="321"/>
      <c r="F19" s="322"/>
    </row>
    <row r="20" spans="1:6" ht="21" customHeight="1">
      <c r="A20" s="16" t="s">
        <v>260</v>
      </c>
      <c r="B20" s="321">
        <v>101.75</v>
      </c>
      <c r="C20" s="321">
        <v>100</v>
      </c>
      <c r="D20" s="321">
        <v>100</v>
      </c>
      <c r="E20" s="321">
        <v>100</v>
      </c>
      <c r="F20" s="322">
        <v>100</v>
      </c>
    </row>
    <row r="21" spans="1:6" ht="21" customHeight="1">
      <c r="A21" s="16" t="s">
        <v>61</v>
      </c>
      <c r="B21" s="321">
        <v>110.44</v>
      </c>
      <c r="C21" s="321">
        <v>108.19</v>
      </c>
      <c r="D21" s="321">
        <v>104.8</v>
      </c>
      <c r="E21" s="321">
        <v>94.6</v>
      </c>
      <c r="F21" s="322">
        <v>115.33</v>
      </c>
    </row>
    <row r="22" spans="1:6" ht="21" customHeight="1">
      <c r="A22" s="16" t="s">
        <v>62</v>
      </c>
      <c r="B22" s="321">
        <v>98.68</v>
      </c>
      <c r="C22" s="321">
        <v>100.45</v>
      </c>
      <c r="D22" s="321">
        <v>100.43</v>
      </c>
      <c r="E22" s="321">
        <v>100</v>
      </c>
      <c r="F22" s="322">
        <v>99.94</v>
      </c>
    </row>
    <row r="23" spans="1:6" ht="21" customHeight="1">
      <c r="A23" s="16" t="s">
        <v>63</v>
      </c>
      <c r="B23" s="321">
        <v>110.57</v>
      </c>
      <c r="C23" s="321">
        <v>100.25</v>
      </c>
      <c r="D23" s="321">
        <v>108.93</v>
      </c>
      <c r="E23" s="321">
        <v>100</v>
      </c>
      <c r="F23" s="322">
        <v>97.03</v>
      </c>
    </row>
    <row r="24" spans="1:6" ht="21" customHeight="1">
      <c r="A24" s="16" t="s">
        <v>53</v>
      </c>
      <c r="B24" s="321"/>
      <c r="C24" s="321"/>
      <c r="D24" s="321"/>
      <c r="E24" s="321"/>
      <c r="F24" s="322"/>
    </row>
    <row r="25" spans="1:6" ht="21" customHeight="1">
      <c r="A25" s="16" t="s">
        <v>261</v>
      </c>
      <c r="B25" s="321">
        <v>111.11</v>
      </c>
      <c r="C25" s="321">
        <v>100</v>
      </c>
      <c r="D25" s="321">
        <v>110.22</v>
      </c>
      <c r="E25" s="321">
        <v>100</v>
      </c>
      <c r="F25" s="322">
        <v>96.42</v>
      </c>
    </row>
    <row r="26" spans="1:6" ht="21" customHeight="1">
      <c r="A26" s="16" t="s">
        <v>64</v>
      </c>
      <c r="B26" s="321">
        <v>100.65</v>
      </c>
      <c r="C26" s="321">
        <v>103.25</v>
      </c>
      <c r="D26" s="321">
        <v>102.11</v>
      </c>
      <c r="E26" s="321">
        <v>100</v>
      </c>
      <c r="F26" s="322">
        <v>101.62</v>
      </c>
    </row>
    <row r="27" spans="1:6" ht="21" customHeight="1">
      <c r="A27" s="16" t="s">
        <v>65</v>
      </c>
      <c r="B27" s="321">
        <v>103.7</v>
      </c>
      <c r="C27" s="321">
        <v>100.89</v>
      </c>
      <c r="D27" s="321">
        <v>100.5</v>
      </c>
      <c r="E27" s="321">
        <v>100</v>
      </c>
      <c r="F27" s="322">
        <v>100.46</v>
      </c>
    </row>
    <row r="28" spans="1:6" s="15" customFormat="1" ht="21" customHeight="1">
      <c r="A28" s="14" t="s">
        <v>66</v>
      </c>
      <c r="B28" s="324">
        <v>136.23</v>
      </c>
      <c r="C28" s="324">
        <v>102.31</v>
      </c>
      <c r="D28" s="324">
        <v>100.38</v>
      </c>
      <c r="E28" s="324">
        <v>100.27</v>
      </c>
      <c r="F28" s="325">
        <v>104.16</v>
      </c>
    </row>
    <row r="29" spans="1:6" s="15" customFormat="1" ht="21" customHeight="1">
      <c r="A29" s="14" t="s">
        <v>67</v>
      </c>
      <c r="B29" s="324">
        <v>101.07</v>
      </c>
      <c r="C29" s="324">
        <v>102.35</v>
      </c>
      <c r="D29" s="324">
        <v>102.42</v>
      </c>
      <c r="E29" s="324">
        <v>100.18</v>
      </c>
      <c r="F29" s="325">
        <v>100.06</v>
      </c>
    </row>
  </sheetData>
  <sheetProtection/>
  <mergeCells count="3">
    <mergeCell ref="B3:E3"/>
    <mergeCell ref="A1:F1"/>
    <mergeCell ref="A3:A7"/>
  </mergeCells>
  <printOptions horizontalCentered="1"/>
  <pageMargins left="1.17" right="0.3" top="0.5" bottom="0.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A1" sqref="A1:F19"/>
    </sheetView>
  </sheetViews>
  <sheetFormatPr defaultColWidth="9.140625" defaultRowHeight="12.75"/>
  <cols>
    <col min="1" max="1" width="30.00390625" style="90" customWidth="1"/>
    <col min="2" max="2" width="13.8515625" style="102" customWidth="1"/>
    <col min="3" max="3" width="14.421875" style="102" customWidth="1"/>
    <col min="4" max="4" width="14.28125" style="102" customWidth="1"/>
    <col min="5" max="5" width="13.7109375" style="102" bestFit="1" customWidth="1"/>
    <col min="6" max="6" width="14.421875" style="90" customWidth="1"/>
    <col min="7" max="7" width="3.8515625" style="90" customWidth="1"/>
    <col min="8" max="9" width="14.00390625" style="90" bestFit="1" customWidth="1"/>
    <col min="10" max="10" width="6.7109375" style="90" bestFit="1" customWidth="1"/>
    <col min="11" max="11" width="14.00390625" style="90" bestFit="1" customWidth="1"/>
    <col min="12" max="12" width="6.7109375" style="90" bestFit="1" customWidth="1"/>
    <col min="13" max="13" width="15.57421875" style="90" bestFit="1" customWidth="1"/>
    <col min="14" max="14" width="6.7109375" style="90" bestFit="1" customWidth="1"/>
    <col min="15" max="15" width="5.28125" style="90" bestFit="1" customWidth="1"/>
    <col min="16" max="17" width="7.28125" style="90" bestFit="1" customWidth="1"/>
    <col min="18" max="16384" width="9.140625" style="90" customWidth="1"/>
  </cols>
  <sheetData>
    <row r="1" spans="1:6" ht="45" customHeight="1">
      <c r="A1" s="420" t="s">
        <v>365</v>
      </c>
      <c r="B1" s="440"/>
      <c r="C1" s="440"/>
      <c r="D1" s="440"/>
      <c r="E1" s="440"/>
      <c r="F1" s="440"/>
    </row>
    <row r="2" spans="1:10" ht="21" customHeight="1" thickBot="1">
      <c r="A2" s="91"/>
      <c r="B2" s="92"/>
      <c r="C2" s="92"/>
      <c r="D2" s="173"/>
      <c r="E2" s="173"/>
      <c r="F2" s="93" t="s">
        <v>218</v>
      </c>
      <c r="H2" s="317"/>
      <c r="I2" s="317"/>
      <c r="J2" s="317"/>
    </row>
    <row r="3" spans="1:10" s="95" customFormat="1" ht="19.5" customHeight="1">
      <c r="A3" s="94"/>
      <c r="B3" s="151" t="s">
        <v>176</v>
      </c>
      <c r="C3" s="151" t="s">
        <v>176</v>
      </c>
      <c r="D3" s="174" t="s">
        <v>307</v>
      </c>
      <c r="E3" s="174" t="s">
        <v>307</v>
      </c>
      <c r="F3" s="250" t="s">
        <v>304</v>
      </c>
      <c r="H3" s="317"/>
      <c r="I3" s="317"/>
      <c r="J3" s="317"/>
    </row>
    <row r="4" spans="1:10" s="95" customFormat="1" ht="19.5" customHeight="1">
      <c r="A4" s="94"/>
      <c r="B4" s="152" t="s">
        <v>306</v>
      </c>
      <c r="C4" s="152" t="s">
        <v>304</v>
      </c>
      <c r="D4" s="153" t="s">
        <v>347</v>
      </c>
      <c r="E4" s="153" t="s">
        <v>347</v>
      </c>
      <c r="F4" s="153" t="s">
        <v>347</v>
      </c>
      <c r="H4" s="317"/>
      <c r="I4" s="317"/>
      <c r="J4" s="317"/>
    </row>
    <row r="5" spans="1:10" s="95" customFormat="1" ht="19.5" customHeight="1">
      <c r="A5" s="94"/>
      <c r="B5" s="152" t="s">
        <v>178</v>
      </c>
      <c r="C5" s="152" t="s">
        <v>178</v>
      </c>
      <c r="D5" s="153" t="s">
        <v>279</v>
      </c>
      <c r="E5" s="153" t="s">
        <v>171</v>
      </c>
      <c r="F5" s="153" t="s">
        <v>171</v>
      </c>
      <c r="H5" s="318"/>
      <c r="I5" s="318"/>
      <c r="J5" s="318"/>
    </row>
    <row r="6" spans="1:13" s="95" customFormat="1" ht="19.5" customHeight="1">
      <c r="A6" s="94"/>
      <c r="B6" s="154">
        <v>2022</v>
      </c>
      <c r="C6" s="154">
        <v>2022</v>
      </c>
      <c r="D6" s="155" t="s">
        <v>348</v>
      </c>
      <c r="E6" s="155" t="s">
        <v>234</v>
      </c>
      <c r="F6" s="155" t="s">
        <v>234</v>
      </c>
      <c r="H6" s="207"/>
      <c r="I6" s="207"/>
      <c r="J6" s="295"/>
      <c r="K6" s="207"/>
      <c r="L6" s="295"/>
      <c r="M6" s="207"/>
    </row>
    <row r="7" spans="1:17" ht="30" customHeight="1">
      <c r="A7" s="96" t="s">
        <v>1</v>
      </c>
      <c r="B7" s="97">
        <f>+B8+B13+B18+B19</f>
        <v>705216.7000000001</v>
      </c>
      <c r="C7" s="97">
        <f>+C8+C13+C18+C19</f>
        <v>5309302</v>
      </c>
      <c r="D7" s="305">
        <v>102.1</v>
      </c>
      <c r="E7" s="305">
        <v>176.1</v>
      </c>
      <c r="F7" s="305">
        <v>125.8</v>
      </c>
      <c r="H7" s="97"/>
      <c r="I7" s="97"/>
      <c r="J7" s="302"/>
      <c r="K7" s="97"/>
      <c r="L7" s="302"/>
      <c r="M7" s="97"/>
      <c r="N7" s="302"/>
      <c r="O7" s="293"/>
      <c r="P7" s="293"/>
      <c r="Q7" s="293"/>
    </row>
    <row r="8" spans="1:17" ht="21" customHeight="1">
      <c r="A8" s="175" t="s">
        <v>117</v>
      </c>
      <c r="B8" s="176">
        <f>+B9+B10+B11+B12</f>
        <v>134653.19999999998</v>
      </c>
      <c r="C8" s="176">
        <f>+C9+C10+C11+C12</f>
        <v>896053.6000000001</v>
      </c>
      <c r="D8" s="305">
        <v>104.3</v>
      </c>
      <c r="E8" s="305">
        <v>828.4</v>
      </c>
      <c r="F8" s="305">
        <v>148</v>
      </c>
      <c r="H8" s="176"/>
      <c r="I8" s="176"/>
      <c r="J8" s="302"/>
      <c r="K8" s="176"/>
      <c r="L8" s="302"/>
      <c r="M8" s="176"/>
      <c r="N8" s="302"/>
      <c r="O8" s="293"/>
      <c r="P8" s="293"/>
      <c r="Q8" s="293"/>
    </row>
    <row r="9" spans="1:17" ht="21" customHeight="1">
      <c r="A9" s="177" t="s">
        <v>118</v>
      </c>
      <c r="B9" s="101">
        <v>133184.4</v>
      </c>
      <c r="C9" s="101">
        <v>890808.3</v>
      </c>
      <c r="D9" s="306">
        <v>104</v>
      </c>
      <c r="E9" s="306">
        <v>829</v>
      </c>
      <c r="F9" s="306">
        <v>147.6</v>
      </c>
      <c r="H9" s="101"/>
      <c r="I9" s="101"/>
      <c r="J9" s="301"/>
      <c r="K9" s="101"/>
      <c r="L9" s="301"/>
      <c r="M9" s="101"/>
      <c r="N9" s="301"/>
      <c r="O9" s="293"/>
      <c r="P9" s="293"/>
      <c r="Q9" s="293"/>
    </row>
    <row r="10" spans="1:17" ht="21" customHeight="1">
      <c r="A10" s="177" t="s">
        <v>119</v>
      </c>
      <c r="B10" s="101">
        <v>0</v>
      </c>
      <c r="C10" s="101">
        <v>0</v>
      </c>
      <c r="D10" s="303">
        <v>0</v>
      </c>
      <c r="E10" s="101">
        <v>0</v>
      </c>
      <c r="F10" s="101">
        <v>0</v>
      </c>
      <c r="H10" s="101"/>
      <c r="I10" s="101"/>
      <c r="J10" s="301"/>
      <c r="K10" s="101"/>
      <c r="L10" s="301"/>
      <c r="M10" s="101"/>
      <c r="N10" s="301"/>
      <c r="O10" s="293"/>
      <c r="P10" s="293"/>
      <c r="Q10" s="293"/>
    </row>
    <row r="11" spans="1:17" ht="21" customHeight="1">
      <c r="A11" s="177" t="s">
        <v>120</v>
      </c>
      <c r="B11" s="101">
        <v>1468.8</v>
      </c>
      <c r="C11" s="101">
        <v>5245.3</v>
      </c>
      <c r="D11" s="306">
        <v>149.8</v>
      </c>
      <c r="E11" s="306">
        <v>777.9</v>
      </c>
      <c r="F11" s="306">
        <v>309.6</v>
      </c>
      <c r="H11" s="101"/>
      <c r="I11" s="101"/>
      <c r="J11" s="301"/>
      <c r="K11" s="101"/>
      <c r="L11" s="301"/>
      <c r="M11" s="101"/>
      <c r="N11" s="301"/>
      <c r="O11" s="293"/>
      <c r="P11" s="293"/>
      <c r="Q11" s="293"/>
    </row>
    <row r="12" spans="1:17" ht="21" customHeight="1">
      <c r="A12" s="177" t="s">
        <v>121</v>
      </c>
      <c r="B12" s="101">
        <v>0</v>
      </c>
      <c r="C12" s="101">
        <v>0</v>
      </c>
      <c r="D12" s="303">
        <v>0</v>
      </c>
      <c r="E12" s="101">
        <v>0</v>
      </c>
      <c r="F12" s="101">
        <v>0</v>
      </c>
      <c r="H12" s="101"/>
      <c r="I12" s="101"/>
      <c r="J12" s="301"/>
      <c r="K12" s="101"/>
      <c r="L12" s="301"/>
      <c r="M12" s="101"/>
      <c r="N12" s="301"/>
      <c r="O12" s="293"/>
      <c r="P12" s="293"/>
      <c r="Q12" s="293"/>
    </row>
    <row r="13" spans="1:17" s="100" customFormat="1" ht="21" customHeight="1">
      <c r="A13" s="178" t="s">
        <v>122</v>
      </c>
      <c r="B13" s="98">
        <f>B14+B16</f>
        <v>441789.80000000005</v>
      </c>
      <c r="C13" s="98">
        <f>C14+C16</f>
        <v>3429647.9000000004</v>
      </c>
      <c r="D13" s="307">
        <v>101.4</v>
      </c>
      <c r="E13" s="307">
        <v>152</v>
      </c>
      <c r="F13" s="307">
        <v>124.1</v>
      </c>
      <c r="H13" s="98"/>
      <c r="I13" s="98"/>
      <c r="J13" s="302"/>
      <c r="K13" s="98"/>
      <c r="L13" s="302"/>
      <c r="M13" s="98"/>
      <c r="N13" s="302"/>
      <c r="O13" s="293"/>
      <c r="P13" s="293"/>
      <c r="Q13" s="293"/>
    </row>
    <row r="14" spans="1:17" ht="21" customHeight="1">
      <c r="A14" s="177" t="s">
        <v>118</v>
      </c>
      <c r="B14" s="101">
        <v>440430.4</v>
      </c>
      <c r="C14" s="101">
        <v>3423506.2</v>
      </c>
      <c r="D14" s="306">
        <v>101.3</v>
      </c>
      <c r="E14" s="306">
        <v>151.7</v>
      </c>
      <c r="F14" s="306">
        <v>124</v>
      </c>
      <c r="H14" s="101"/>
      <c r="I14" s="101"/>
      <c r="J14" s="301"/>
      <c r="K14" s="101"/>
      <c r="L14" s="301"/>
      <c r="M14" s="101"/>
      <c r="N14" s="301"/>
      <c r="O14" s="293"/>
      <c r="P14" s="293"/>
      <c r="Q14" s="293"/>
    </row>
    <row r="15" spans="1:17" ht="21" customHeight="1">
      <c r="A15" s="177" t="s">
        <v>119</v>
      </c>
      <c r="B15" s="109">
        <v>0</v>
      </c>
      <c r="C15" s="109">
        <v>0</v>
      </c>
      <c r="D15" s="304">
        <v>0</v>
      </c>
      <c r="E15" s="109">
        <v>0</v>
      </c>
      <c r="F15" s="109">
        <v>0</v>
      </c>
      <c r="H15" s="109"/>
      <c r="I15" s="109"/>
      <c r="J15" s="301"/>
      <c r="K15" s="109"/>
      <c r="L15" s="301"/>
      <c r="M15" s="109"/>
      <c r="N15" s="301"/>
      <c r="O15" s="293"/>
      <c r="P15" s="293"/>
      <c r="Q15" s="293"/>
    </row>
    <row r="16" spans="1:17" ht="21" customHeight="1">
      <c r="A16" s="177" t="s">
        <v>120</v>
      </c>
      <c r="B16" s="109">
        <v>1359.4</v>
      </c>
      <c r="C16" s="109">
        <v>6141.7</v>
      </c>
      <c r="D16" s="306">
        <v>143.4</v>
      </c>
      <c r="E16" s="306">
        <v>414</v>
      </c>
      <c r="F16" s="306">
        <v>225.3</v>
      </c>
      <c r="H16" s="109"/>
      <c r="I16" s="109"/>
      <c r="J16" s="301"/>
      <c r="K16" s="109"/>
      <c r="L16" s="301"/>
      <c r="M16" s="109"/>
      <c r="N16" s="301"/>
      <c r="O16" s="293"/>
      <c r="P16" s="293"/>
      <c r="Q16" s="293"/>
    </row>
    <row r="17" spans="1:17" ht="21" customHeight="1">
      <c r="A17" s="177" t="s">
        <v>121</v>
      </c>
      <c r="B17" s="109">
        <v>0</v>
      </c>
      <c r="C17" s="109">
        <v>0</v>
      </c>
      <c r="D17" s="304">
        <v>0</v>
      </c>
      <c r="E17" s="109">
        <v>0</v>
      </c>
      <c r="F17" s="109">
        <v>0</v>
      </c>
      <c r="H17" s="109"/>
      <c r="I17" s="109"/>
      <c r="J17" s="301"/>
      <c r="K17" s="109"/>
      <c r="L17" s="301"/>
      <c r="M17" s="109"/>
      <c r="N17" s="301"/>
      <c r="O17" s="293"/>
      <c r="P17" s="293"/>
      <c r="Q17" s="293"/>
    </row>
    <row r="18" spans="1:17" s="100" customFormat="1" ht="21" customHeight="1">
      <c r="A18" s="178" t="s">
        <v>123</v>
      </c>
      <c r="B18" s="176">
        <v>128601.4</v>
      </c>
      <c r="C18" s="176">
        <v>982351.5</v>
      </c>
      <c r="D18" s="307">
        <v>102</v>
      </c>
      <c r="E18" s="307">
        <v>137.6</v>
      </c>
      <c r="F18" s="307">
        <v>115.8</v>
      </c>
      <c r="H18" s="176"/>
      <c r="I18" s="176"/>
      <c r="J18" s="302"/>
      <c r="K18" s="176"/>
      <c r="L18" s="302"/>
      <c r="M18" s="176"/>
      <c r="N18" s="302"/>
      <c r="O18" s="293"/>
      <c r="P18" s="293"/>
      <c r="Q18" s="293"/>
    </row>
    <row r="19" spans="1:17" ht="21" customHeight="1">
      <c r="A19" s="178" t="s">
        <v>280</v>
      </c>
      <c r="B19" s="176">
        <v>172.3</v>
      </c>
      <c r="C19" s="176">
        <v>1249</v>
      </c>
      <c r="D19" s="307">
        <v>105.6</v>
      </c>
      <c r="E19" s="307">
        <v>153.6</v>
      </c>
      <c r="F19" s="307">
        <v>130.1</v>
      </c>
      <c r="H19" s="176"/>
      <c r="I19" s="176"/>
      <c r="J19" s="302"/>
      <c r="K19" s="176"/>
      <c r="L19" s="302"/>
      <c r="M19" s="176"/>
      <c r="N19" s="302"/>
      <c r="O19" s="293"/>
      <c r="P19" s="293"/>
      <c r="Q19" s="293"/>
    </row>
    <row r="20" ht="21" customHeight="1">
      <c r="A20" s="103"/>
    </row>
    <row r="21" spans="1:5" ht="21" customHeight="1">
      <c r="A21" s="103"/>
      <c r="C21" s="104"/>
      <c r="D21" s="104"/>
      <c r="E21" s="104"/>
    </row>
    <row r="22" ht="21" customHeight="1">
      <c r="A22" s="103"/>
    </row>
    <row r="23" spans="1:6" ht="21" customHeight="1">
      <c r="A23" s="103"/>
      <c r="B23" s="105"/>
      <c r="C23" s="105"/>
      <c r="D23" s="105"/>
      <c r="E23" s="105"/>
      <c r="F23" s="106"/>
    </row>
    <row r="24" spans="1:6" ht="18.75" customHeight="1">
      <c r="A24" s="106"/>
      <c r="B24" s="105"/>
      <c r="C24" s="105"/>
      <c r="D24" s="105"/>
      <c r="E24" s="105"/>
      <c r="F24" s="106"/>
    </row>
    <row r="25" s="107" customFormat="1" ht="21" customHeight="1"/>
  </sheetData>
  <sheetProtection/>
  <mergeCells count="1">
    <mergeCell ref="A1:F1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1" ySplit="3" topLeftCell="B23" activePane="bottomRight" state="frozen"/>
      <selection pane="topLeft" activeCell="U40" sqref="U40"/>
      <selection pane="topRight" activeCell="U40" sqref="U40"/>
      <selection pane="bottomLeft" activeCell="U40" sqref="U40"/>
      <selection pane="bottomRight" activeCell="A1" sqref="A1:F33"/>
    </sheetView>
  </sheetViews>
  <sheetFormatPr defaultColWidth="9.140625" defaultRowHeight="12.75"/>
  <cols>
    <col min="1" max="1" width="33.00390625" style="90" customWidth="1"/>
    <col min="2" max="2" width="13.8515625" style="102" customWidth="1"/>
    <col min="3" max="3" width="14.57421875" style="102" customWidth="1"/>
    <col min="4" max="6" width="10.7109375" style="102" customWidth="1"/>
    <col min="7" max="7" width="2.7109375" style="90" customWidth="1"/>
    <col min="8" max="9" width="14.00390625" style="90" bestFit="1" customWidth="1"/>
    <col min="10" max="10" width="5.57421875" style="294" bestFit="1" customWidth="1"/>
    <col min="11" max="11" width="14.00390625" style="90" bestFit="1" customWidth="1"/>
    <col min="12" max="12" width="5.57421875" style="294" bestFit="1" customWidth="1"/>
    <col min="13" max="14" width="15.57421875" style="90" bestFit="1" customWidth="1"/>
    <col min="15" max="15" width="5.57421875" style="294" bestFit="1" customWidth="1"/>
    <col min="16" max="16" width="1.8515625" style="90" customWidth="1"/>
    <col min="17" max="19" width="5.140625" style="90" bestFit="1" customWidth="1"/>
    <col min="20" max="16384" width="9.140625" style="90" customWidth="1"/>
  </cols>
  <sheetData>
    <row r="1" spans="1:6" ht="31.5" customHeight="1">
      <c r="A1" s="440" t="s">
        <v>366</v>
      </c>
      <c r="B1" s="440"/>
      <c r="C1" s="440"/>
      <c r="D1" s="440"/>
      <c r="E1" s="440"/>
      <c r="F1" s="440"/>
    </row>
    <row r="2" spans="1:6" ht="21" customHeight="1" thickBot="1">
      <c r="A2" s="91"/>
      <c r="B2" s="92"/>
      <c r="C2" s="92"/>
      <c r="D2" s="92"/>
      <c r="E2" s="92"/>
      <c r="F2" s="92"/>
    </row>
    <row r="3" spans="1:15" s="95" customFormat="1" ht="101.25" customHeight="1">
      <c r="A3" s="94"/>
      <c r="B3" s="188" t="s">
        <v>367</v>
      </c>
      <c r="C3" s="188" t="s">
        <v>368</v>
      </c>
      <c r="D3" s="188" t="s">
        <v>369</v>
      </c>
      <c r="E3" s="188" t="s">
        <v>370</v>
      </c>
      <c r="F3" s="188" t="s">
        <v>371</v>
      </c>
      <c r="H3" s="207"/>
      <c r="I3" s="207"/>
      <c r="J3" s="295"/>
      <c r="K3" s="207"/>
      <c r="L3" s="295"/>
      <c r="M3" s="207"/>
      <c r="N3" s="207"/>
      <c r="O3" s="297"/>
    </row>
    <row r="4" spans="1:6" ht="14.25" customHeight="1">
      <c r="A4" s="96"/>
      <c r="B4" s="189"/>
      <c r="C4" s="189"/>
      <c r="D4" s="189"/>
      <c r="E4" s="189"/>
      <c r="F4" s="189"/>
    </row>
    <row r="5" spans="1:6" ht="19.5" customHeight="1">
      <c r="A5" s="179" t="s">
        <v>262</v>
      </c>
      <c r="B5" s="179"/>
      <c r="C5" s="108"/>
      <c r="D5" s="108"/>
      <c r="E5" s="108"/>
      <c r="F5" s="101"/>
    </row>
    <row r="6" spans="1:19" ht="19.5" customHeight="1">
      <c r="A6" s="180" t="s">
        <v>263</v>
      </c>
      <c r="B6" s="99">
        <f>+B8+B10</f>
        <v>3341.1</v>
      </c>
      <c r="C6" s="99">
        <f>+C8+C10</f>
        <v>22156.5</v>
      </c>
      <c r="D6" s="97">
        <v>104.5</v>
      </c>
      <c r="E6" s="97">
        <v>771.2</v>
      </c>
      <c r="F6" s="97">
        <v>145.8</v>
      </c>
      <c r="H6" s="99"/>
      <c r="I6" s="99"/>
      <c r="J6" s="298"/>
      <c r="K6" s="99"/>
      <c r="L6" s="298"/>
      <c r="M6" s="99"/>
      <c r="N6" s="99"/>
      <c r="O6" s="298"/>
      <c r="P6" s="300"/>
      <c r="Q6" s="300"/>
      <c r="R6" s="300"/>
      <c r="S6" s="300"/>
    </row>
    <row r="7" spans="1:18" ht="19.5" customHeight="1">
      <c r="A7" s="181" t="s">
        <v>264</v>
      </c>
      <c r="B7" s="108"/>
      <c r="C7" s="108"/>
      <c r="D7" s="97"/>
      <c r="E7" s="97"/>
      <c r="F7" s="97"/>
      <c r="H7" s="108"/>
      <c r="I7" s="108"/>
      <c r="J7" s="299"/>
      <c r="K7" s="108"/>
      <c r="L7" s="299"/>
      <c r="M7" s="108"/>
      <c r="N7" s="108"/>
      <c r="O7" s="299"/>
      <c r="P7" s="300"/>
      <c r="Q7" s="300"/>
      <c r="R7" s="300"/>
    </row>
    <row r="8" spans="1:18" ht="19.5" customHeight="1">
      <c r="A8" s="182" t="s">
        <v>118</v>
      </c>
      <c r="B8" s="108">
        <v>3203.4</v>
      </c>
      <c r="C8" s="108">
        <v>21658</v>
      </c>
      <c r="D8" s="211">
        <v>103.2</v>
      </c>
      <c r="E8" s="211">
        <v>771.3</v>
      </c>
      <c r="F8" s="211">
        <v>144.1</v>
      </c>
      <c r="H8" s="108"/>
      <c r="I8" s="108"/>
      <c r="J8" s="299"/>
      <c r="K8" s="108"/>
      <c r="L8" s="299"/>
      <c r="M8" s="108"/>
      <c r="N8" s="108"/>
      <c r="O8" s="299"/>
      <c r="P8" s="300"/>
      <c r="Q8" s="300"/>
      <c r="R8" s="300"/>
    </row>
    <row r="9" spans="1:18" ht="19.5" customHeight="1">
      <c r="A9" s="182" t="s">
        <v>119</v>
      </c>
      <c r="B9" s="108">
        <v>0</v>
      </c>
      <c r="C9" s="108">
        <v>0</v>
      </c>
      <c r="D9" s="211">
        <v>0</v>
      </c>
      <c r="E9" s="211">
        <v>0</v>
      </c>
      <c r="F9" s="211">
        <v>0</v>
      </c>
      <c r="H9" s="108"/>
      <c r="I9" s="108"/>
      <c r="J9" s="299"/>
      <c r="K9" s="108"/>
      <c r="L9" s="299"/>
      <c r="M9" s="108"/>
      <c r="N9" s="108"/>
      <c r="O9" s="299"/>
      <c r="P9" s="300"/>
      <c r="Q9" s="300"/>
      <c r="R9" s="300"/>
    </row>
    <row r="10" spans="1:18" ht="19.5" customHeight="1">
      <c r="A10" s="182" t="s">
        <v>120</v>
      </c>
      <c r="B10" s="108">
        <v>137.7</v>
      </c>
      <c r="C10" s="108">
        <v>498.5</v>
      </c>
      <c r="D10" s="211">
        <v>147.3</v>
      </c>
      <c r="E10" s="211">
        <v>769.1</v>
      </c>
      <c r="F10" s="211">
        <v>305.8</v>
      </c>
      <c r="H10" s="108"/>
      <c r="I10" s="108"/>
      <c r="J10" s="299"/>
      <c r="K10" s="108"/>
      <c r="L10" s="299"/>
      <c r="M10" s="108"/>
      <c r="N10" s="108"/>
      <c r="O10" s="299"/>
      <c r="P10" s="300"/>
      <c r="Q10" s="300"/>
      <c r="R10" s="300"/>
    </row>
    <row r="11" spans="1:18" ht="19.5" customHeight="1">
      <c r="A11" s="182" t="s">
        <v>265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H11" s="108"/>
      <c r="I11" s="108"/>
      <c r="J11" s="299"/>
      <c r="K11" s="108"/>
      <c r="L11" s="299"/>
      <c r="M11" s="108"/>
      <c r="N11" s="108"/>
      <c r="O11" s="299"/>
      <c r="P11" s="300"/>
      <c r="Q11" s="300"/>
      <c r="R11" s="300"/>
    </row>
    <row r="12" spans="1:19" ht="19.5" customHeight="1">
      <c r="A12" s="180" t="s">
        <v>274</v>
      </c>
      <c r="B12" s="97">
        <f>+B14+B16</f>
        <v>319366.1</v>
      </c>
      <c r="C12" s="97">
        <f>+C14+C16</f>
        <v>2174270.5</v>
      </c>
      <c r="D12" s="97">
        <v>103.1</v>
      </c>
      <c r="E12" s="97">
        <v>788.9</v>
      </c>
      <c r="F12" s="97">
        <v>146.2</v>
      </c>
      <c r="H12" s="97"/>
      <c r="I12" s="97"/>
      <c r="J12" s="298"/>
      <c r="K12" s="97"/>
      <c r="L12" s="298"/>
      <c r="M12" s="97"/>
      <c r="N12" s="97"/>
      <c r="O12" s="298"/>
      <c r="P12" s="300"/>
      <c r="Q12" s="300"/>
      <c r="R12" s="300"/>
      <c r="S12" s="300"/>
    </row>
    <row r="13" spans="1:18" ht="19.5" customHeight="1">
      <c r="A13" s="181" t="s">
        <v>264</v>
      </c>
      <c r="B13" s="108"/>
      <c r="C13" s="108"/>
      <c r="D13" s="97"/>
      <c r="E13" s="97"/>
      <c r="F13" s="97"/>
      <c r="H13" s="108"/>
      <c r="I13" s="108"/>
      <c r="J13" s="299"/>
      <c r="K13" s="108"/>
      <c r="L13" s="299"/>
      <c r="M13" s="108"/>
      <c r="N13" s="108"/>
      <c r="O13" s="299"/>
      <c r="P13" s="300"/>
      <c r="Q13" s="300"/>
      <c r="R13" s="300"/>
    </row>
    <row r="14" spans="1:18" ht="19.5" customHeight="1">
      <c r="A14" s="182" t="s">
        <v>118</v>
      </c>
      <c r="B14" s="108">
        <v>318115.5</v>
      </c>
      <c r="C14" s="108">
        <v>2169792</v>
      </c>
      <c r="D14" s="211">
        <v>103</v>
      </c>
      <c r="E14" s="211">
        <v>789.1</v>
      </c>
      <c r="F14" s="211">
        <v>146</v>
      </c>
      <c r="H14" s="108"/>
      <c r="I14" s="108"/>
      <c r="J14" s="299"/>
      <c r="K14" s="108"/>
      <c r="L14" s="299"/>
      <c r="M14" s="108"/>
      <c r="N14" s="108"/>
      <c r="O14" s="299"/>
      <c r="P14" s="300"/>
      <c r="Q14" s="300"/>
      <c r="R14" s="300"/>
    </row>
    <row r="15" spans="1:18" ht="19.5" customHeight="1">
      <c r="A15" s="182" t="s">
        <v>119</v>
      </c>
      <c r="B15" s="108">
        <v>0</v>
      </c>
      <c r="C15" s="108">
        <v>0</v>
      </c>
      <c r="D15" s="211">
        <v>0</v>
      </c>
      <c r="E15" s="211">
        <v>0</v>
      </c>
      <c r="F15" s="211">
        <v>0</v>
      </c>
      <c r="H15" s="108"/>
      <c r="I15" s="108"/>
      <c r="J15" s="299"/>
      <c r="K15" s="108"/>
      <c r="L15" s="299"/>
      <c r="M15" s="108"/>
      <c r="N15" s="108"/>
      <c r="O15" s="299"/>
      <c r="P15" s="300"/>
      <c r="Q15" s="300"/>
      <c r="R15" s="300"/>
    </row>
    <row r="16" spans="1:18" s="107" customFormat="1" ht="19.5" customHeight="1">
      <c r="A16" s="182" t="s">
        <v>120</v>
      </c>
      <c r="B16" s="108">
        <v>1250.6</v>
      </c>
      <c r="C16" s="108">
        <v>4478.5</v>
      </c>
      <c r="D16" s="211">
        <v>148.9</v>
      </c>
      <c r="E16" s="211">
        <v>745.8</v>
      </c>
      <c r="F16" s="211">
        <v>298.1</v>
      </c>
      <c r="H16" s="108"/>
      <c r="I16" s="108"/>
      <c r="J16" s="299"/>
      <c r="K16" s="108"/>
      <c r="L16" s="299"/>
      <c r="M16" s="108"/>
      <c r="N16" s="108"/>
      <c r="O16" s="299"/>
      <c r="P16" s="300"/>
      <c r="Q16" s="300"/>
      <c r="R16" s="300"/>
    </row>
    <row r="17" spans="1:18" ht="19.5" customHeight="1">
      <c r="A17" s="182" t="s">
        <v>265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H17" s="102"/>
      <c r="I17" s="102"/>
      <c r="J17" s="299"/>
      <c r="K17" s="102"/>
      <c r="L17" s="299"/>
      <c r="M17" s="102"/>
      <c r="N17" s="102"/>
      <c r="O17" s="299"/>
      <c r="P17" s="300"/>
      <c r="Q17" s="300"/>
      <c r="R17" s="300"/>
    </row>
    <row r="18" spans="4:18" ht="19.5" customHeight="1">
      <c r="D18" s="97"/>
      <c r="E18" s="97"/>
      <c r="F18" s="97"/>
      <c r="H18" s="102"/>
      <c r="I18" s="102"/>
      <c r="J18" s="299"/>
      <c r="K18" s="102"/>
      <c r="L18" s="296"/>
      <c r="M18" s="102"/>
      <c r="N18" s="102"/>
      <c r="O18" s="299"/>
      <c r="P18" s="300"/>
      <c r="Q18" s="300"/>
      <c r="R18" s="300"/>
    </row>
    <row r="19" spans="1:18" ht="19.5" customHeight="1">
      <c r="A19" s="179" t="s">
        <v>266</v>
      </c>
      <c r="B19" s="179"/>
      <c r="D19" s="97"/>
      <c r="E19" s="97"/>
      <c r="F19" s="97"/>
      <c r="H19" s="179"/>
      <c r="I19" s="179"/>
      <c r="J19" s="299"/>
      <c r="K19" s="179"/>
      <c r="L19" s="296"/>
      <c r="M19" s="179"/>
      <c r="N19" s="179"/>
      <c r="O19" s="299"/>
      <c r="P19" s="300"/>
      <c r="Q19" s="300"/>
      <c r="R19" s="300"/>
    </row>
    <row r="20" spans="1:19" ht="19.5" customHeight="1">
      <c r="A20" s="180" t="s">
        <v>267</v>
      </c>
      <c r="B20" s="97">
        <f>+B22+B24</f>
        <v>2686</v>
      </c>
      <c r="C20" s="97">
        <f>+C22+C24</f>
        <v>21177.5</v>
      </c>
      <c r="D20" s="97">
        <v>101.1</v>
      </c>
      <c r="E20" s="97">
        <v>163.4</v>
      </c>
      <c r="F20" s="97">
        <v>121.9</v>
      </c>
      <c r="H20" s="97"/>
      <c r="I20" s="97"/>
      <c r="J20" s="298"/>
      <c r="K20" s="97"/>
      <c r="L20" s="298"/>
      <c r="M20" s="97"/>
      <c r="N20" s="97"/>
      <c r="O20" s="298"/>
      <c r="P20" s="300"/>
      <c r="Q20" s="300"/>
      <c r="R20" s="300"/>
      <c r="S20" s="300"/>
    </row>
    <row r="21" spans="1:18" ht="19.5" customHeight="1">
      <c r="A21" s="181" t="s">
        <v>264</v>
      </c>
      <c r="D21" s="97"/>
      <c r="E21" s="97"/>
      <c r="F21" s="97"/>
      <c r="H21" s="102"/>
      <c r="I21" s="102"/>
      <c r="J21" s="299"/>
      <c r="K21" s="102"/>
      <c r="L21" s="299"/>
      <c r="M21" s="102"/>
      <c r="N21" s="102"/>
      <c r="O21" s="299"/>
      <c r="P21" s="300"/>
      <c r="Q21" s="300"/>
      <c r="R21" s="300"/>
    </row>
    <row r="22" spans="1:18" ht="19.5" customHeight="1">
      <c r="A22" s="182" t="s">
        <v>118</v>
      </c>
      <c r="B22" s="108">
        <v>2678.1</v>
      </c>
      <c r="C22" s="108">
        <v>21142.2</v>
      </c>
      <c r="D22" s="211">
        <v>101</v>
      </c>
      <c r="E22" s="211">
        <v>163.1</v>
      </c>
      <c r="F22" s="211">
        <v>121.8</v>
      </c>
      <c r="H22" s="108"/>
      <c r="I22" s="108"/>
      <c r="J22" s="299"/>
      <c r="K22" s="108"/>
      <c r="L22" s="299"/>
      <c r="M22" s="108"/>
      <c r="N22" s="108"/>
      <c r="O22" s="299"/>
      <c r="P22" s="300"/>
      <c r="Q22" s="300"/>
      <c r="R22" s="300"/>
    </row>
    <row r="23" spans="1:18" ht="19.5" customHeight="1">
      <c r="A23" s="182" t="s">
        <v>119</v>
      </c>
      <c r="B23" s="108">
        <v>0</v>
      </c>
      <c r="C23" s="108">
        <v>0</v>
      </c>
      <c r="D23" s="211">
        <v>0</v>
      </c>
      <c r="E23" s="211">
        <v>0</v>
      </c>
      <c r="F23" s="211">
        <v>0</v>
      </c>
      <c r="H23" s="108"/>
      <c r="I23" s="108"/>
      <c r="J23" s="299"/>
      <c r="K23" s="108"/>
      <c r="L23" s="299"/>
      <c r="M23" s="108"/>
      <c r="N23" s="108"/>
      <c r="O23" s="299"/>
      <c r="P23" s="300"/>
      <c r="Q23" s="300"/>
      <c r="R23" s="300"/>
    </row>
    <row r="24" spans="1:18" ht="19.5" customHeight="1">
      <c r="A24" s="182" t="s">
        <v>120</v>
      </c>
      <c r="B24" s="108">
        <v>7.9</v>
      </c>
      <c r="C24" s="108">
        <v>35.3</v>
      </c>
      <c r="D24" s="211">
        <v>145.4</v>
      </c>
      <c r="E24" s="211">
        <v>390.1</v>
      </c>
      <c r="F24" s="211">
        <v>223.1</v>
      </c>
      <c r="H24" s="108"/>
      <c r="I24" s="108"/>
      <c r="J24" s="299"/>
      <c r="K24" s="108"/>
      <c r="L24" s="299"/>
      <c r="M24" s="108"/>
      <c r="N24" s="108"/>
      <c r="O24" s="299"/>
      <c r="P24" s="300"/>
      <c r="Q24" s="300"/>
      <c r="R24" s="300"/>
    </row>
    <row r="25" spans="1:18" ht="19.5" customHeight="1">
      <c r="A25" s="182" t="s">
        <v>265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H25" s="108"/>
      <c r="I25" s="108"/>
      <c r="J25" s="299"/>
      <c r="K25" s="108"/>
      <c r="L25" s="299"/>
      <c r="M25" s="108"/>
      <c r="N25" s="108"/>
      <c r="O25" s="299"/>
      <c r="P25" s="300"/>
      <c r="Q25" s="300"/>
      <c r="R25" s="300"/>
    </row>
    <row r="26" spans="1:19" ht="19.5" customHeight="1">
      <c r="A26" s="180" t="s">
        <v>275</v>
      </c>
      <c r="B26" s="97">
        <f>+B28+B30</f>
        <v>386982.7</v>
      </c>
      <c r="C26" s="97">
        <f>+C28+C30</f>
        <v>3022491.4</v>
      </c>
      <c r="D26" s="97">
        <v>101.7</v>
      </c>
      <c r="E26" s="97">
        <v>167</v>
      </c>
      <c r="F26" s="97">
        <v>126.2</v>
      </c>
      <c r="H26" s="97"/>
      <c r="I26" s="97"/>
      <c r="J26" s="298"/>
      <c r="K26" s="97"/>
      <c r="L26" s="298"/>
      <c r="M26" s="97"/>
      <c r="N26" s="97"/>
      <c r="O26" s="298"/>
      <c r="P26" s="300"/>
      <c r="Q26" s="300"/>
      <c r="R26" s="300"/>
      <c r="S26" s="300"/>
    </row>
    <row r="27" spans="1:18" ht="19.5" customHeight="1">
      <c r="A27" s="181" t="s">
        <v>264</v>
      </c>
      <c r="B27" s="108"/>
      <c r="C27" s="108"/>
      <c r="D27" s="97"/>
      <c r="E27" s="97"/>
      <c r="F27" s="97"/>
      <c r="H27" s="108"/>
      <c r="I27" s="108"/>
      <c r="J27" s="299"/>
      <c r="K27" s="108"/>
      <c r="L27" s="299"/>
      <c r="M27" s="108"/>
      <c r="N27" s="108"/>
      <c r="O27" s="299"/>
      <c r="P27" s="300"/>
      <c r="Q27" s="300"/>
      <c r="R27" s="300"/>
    </row>
    <row r="28" spans="1:18" ht="19.5" customHeight="1">
      <c r="A28" s="182" t="s">
        <v>118</v>
      </c>
      <c r="B28" s="108">
        <v>381166.8</v>
      </c>
      <c r="C28" s="108">
        <v>2995756.3</v>
      </c>
      <c r="D28" s="211">
        <v>101.2</v>
      </c>
      <c r="E28" s="211">
        <v>165.5</v>
      </c>
      <c r="F28" s="211">
        <v>125.7</v>
      </c>
      <c r="H28" s="108"/>
      <c r="I28" s="108"/>
      <c r="J28" s="299"/>
      <c r="K28" s="108"/>
      <c r="L28" s="299"/>
      <c r="M28" s="108"/>
      <c r="N28" s="108"/>
      <c r="O28" s="299"/>
      <c r="P28" s="300"/>
      <c r="Q28" s="300"/>
      <c r="R28" s="300"/>
    </row>
    <row r="29" spans="1:18" ht="19.5" customHeight="1">
      <c r="A29" s="182" t="s">
        <v>119</v>
      </c>
      <c r="B29" s="108">
        <v>0</v>
      </c>
      <c r="C29" s="108">
        <v>0</v>
      </c>
      <c r="D29" s="211">
        <v>0</v>
      </c>
      <c r="E29" s="211">
        <v>0</v>
      </c>
      <c r="F29" s="211">
        <v>0</v>
      </c>
      <c r="H29" s="108"/>
      <c r="I29" s="108"/>
      <c r="J29" s="299"/>
      <c r="K29" s="108"/>
      <c r="L29" s="299"/>
      <c r="M29" s="108"/>
      <c r="N29" s="108"/>
      <c r="O29" s="299"/>
      <c r="P29" s="300"/>
      <c r="Q29" s="300"/>
      <c r="R29" s="300"/>
    </row>
    <row r="30" spans="1:18" ht="19.5" customHeight="1">
      <c r="A30" s="182" t="s">
        <v>120</v>
      </c>
      <c r="B30" s="108">
        <v>5815.9</v>
      </c>
      <c r="C30" s="108">
        <v>26735.1</v>
      </c>
      <c r="D30" s="211">
        <v>141.3</v>
      </c>
      <c r="E30" s="211">
        <v>413.5</v>
      </c>
      <c r="F30" s="211">
        <v>233.8</v>
      </c>
      <c r="H30" s="108"/>
      <c r="I30" s="108"/>
      <c r="J30" s="299"/>
      <c r="K30" s="108"/>
      <c r="L30" s="299"/>
      <c r="M30" s="108"/>
      <c r="N30" s="108"/>
      <c r="O30" s="299"/>
      <c r="P30" s="300"/>
      <c r="Q30" s="300"/>
      <c r="R30" s="300"/>
    </row>
    <row r="31" spans="1:18" ht="19.5" customHeight="1">
      <c r="A31" s="182" t="s">
        <v>265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H31" s="108"/>
      <c r="I31" s="108"/>
      <c r="J31" s="296"/>
      <c r="K31" s="108"/>
      <c r="L31" s="296"/>
      <c r="M31" s="108"/>
      <c r="N31" s="108"/>
      <c r="O31" s="296"/>
      <c r="P31" s="300"/>
      <c r="Q31" s="300"/>
      <c r="R31" s="300"/>
    </row>
    <row r="32" spans="2:18" ht="19.5" customHeight="1">
      <c r="B32" s="108"/>
      <c r="C32" s="108"/>
      <c r="D32" s="211"/>
      <c r="E32" s="211"/>
      <c r="F32" s="211"/>
      <c r="H32" s="108"/>
      <c r="I32" s="108"/>
      <c r="J32" s="296"/>
      <c r="K32" s="108"/>
      <c r="L32" s="296"/>
      <c r="M32" s="108"/>
      <c r="N32" s="108"/>
      <c r="O32" s="296"/>
      <c r="P32" s="300"/>
      <c r="Q32" s="300"/>
      <c r="R32" s="300"/>
    </row>
    <row r="33" spans="1:18" ht="30" customHeight="1">
      <c r="A33" s="183" t="s">
        <v>268</v>
      </c>
      <c r="B33" s="97">
        <v>1312</v>
      </c>
      <c r="C33" s="97">
        <v>9733</v>
      </c>
      <c r="D33" s="97">
        <v>102.787886384914</v>
      </c>
      <c r="E33" s="97">
        <v>101.20473749249834</v>
      </c>
      <c r="F33" s="97">
        <v>100.8674395826258</v>
      </c>
      <c r="H33" s="97"/>
      <c r="I33" s="97"/>
      <c r="J33" s="298"/>
      <c r="K33" s="97"/>
      <c r="L33" s="298"/>
      <c r="M33" s="97"/>
      <c r="N33" s="97"/>
      <c r="O33" s="298"/>
      <c r="P33" s="300"/>
      <c r="Q33" s="300"/>
      <c r="R33" s="300"/>
    </row>
    <row r="34" ht="19.5" customHeight="1"/>
    <row r="35" ht="19.5" customHeight="1"/>
  </sheetData>
  <sheetProtection/>
  <mergeCells count="1">
    <mergeCell ref="A1:F1"/>
  </mergeCells>
  <printOptions/>
  <pageMargins left="0.236220472440945" right="0" top="0.511811023622047" bottom="0.511811023622047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R21" sqref="R21"/>
    </sheetView>
  </sheetViews>
  <sheetFormatPr defaultColWidth="9.140625" defaultRowHeight="12.75"/>
  <cols>
    <col min="1" max="1" width="33.28125" style="10" customWidth="1"/>
    <col min="2" max="2" width="9.57421875" style="372" customWidth="1"/>
    <col min="3" max="4" width="11.00390625" style="10" bestFit="1" customWidth="1"/>
    <col min="5" max="5" width="10.7109375" style="10" customWidth="1"/>
    <col min="6" max="6" width="10.00390625" style="10" bestFit="1" customWidth="1"/>
    <col min="7" max="8" width="9.57421875" style="10" customWidth="1"/>
    <col min="9" max="14" width="0" style="10" hidden="1" customWidth="1"/>
    <col min="15" max="16384" width="9.140625" style="10" customWidth="1"/>
  </cols>
  <sheetData>
    <row r="1" spans="1:8" ht="34.5" customHeight="1">
      <c r="A1" s="437" t="s">
        <v>372</v>
      </c>
      <c r="B1" s="437"/>
      <c r="C1" s="437"/>
      <c r="D1" s="437"/>
      <c r="E1" s="437"/>
      <c r="F1" s="437"/>
      <c r="G1" s="437"/>
      <c r="H1" s="326"/>
    </row>
    <row r="2" spans="1:3" ht="21" customHeight="1" thickBot="1">
      <c r="A2" s="352"/>
      <c r="B2" s="353"/>
      <c r="C2" s="354"/>
    </row>
    <row r="3" spans="1:8" s="356" customFormat="1" ht="49.5" customHeight="1">
      <c r="A3" s="441"/>
      <c r="B3" s="427" t="s">
        <v>49</v>
      </c>
      <c r="C3" s="427" t="s">
        <v>339</v>
      </c>
      <c r="D3" s="427" t="s">
        <v>373</v>
      </c>
      <c r="E3" s="442" t="s">
        <v>375</v>
      </c>
      <c r="F3" s="442"/>
      <c r="G3" s="427" t="s">
        <v>376</v>
      </c>
      <c r="H3" s="355"/>
    </row>
    <row r="4" spans="1:8" s="356" customFormat="1" ht="56.25" customHeight="1">
      <c r="A4" s="441"/>
      <c r="B4" s="428"/>
      <c r="C4" s="428"/>
      <c r="D4" s="428"/>
      <c r="E4" s="30" t="s">
        <v>80</v>
      </c>
      <c r="F4" s="30" t="s">
        <v>81</v>
      </c>
      <c r="G4" s="428"/>
      <c r="H4" s="355"/>
    </row>
    <row r="5" spans="1:8" s="356" customFormat="1" ht="30" customHeight="1">
      <c r="A5" s="11" t="s">
        <v>106</v>
      </c>
      <c r="B5" s="164"/>
      <c r="C5" s="355"/>
      <c r="D5" s="355"/>
      <c r="E5" s="355"/>
      <c r="F5" s="355"/>
      <c r="G5" s="355"/>
      <c r="H5" s="355"/>
    </row>
    <row r="6" spans="1:14" s="356" customFormat="1" ht="21" customHeight="1">
      <c r="A6" s="357" t="s">
        <v>107</v>
      </c>
      <c r="B6" s="358" t="s">
        <v>50</v>
      </c>
      <c r="C6" s="359">
        <f>C7+C8+C9</f>
        <v>8</v>
      </c>
      <c r="D6" s="359">
        <f>D7+D8+D9</f>
        <v>85</v>
      </c>
      <c r="E6" s="360">
        <v>114.3</v>
      </c>
      <c r="F6" s="361">
        <v>160</v>
      </c>
      <c r="G6" s="361">
        <v>93.4</v>
      </c>
      <c r="H6" s="361"/>
      <c r="I6" s="363">
        <v>7</v>
      </c>
      <c r="J6" s="363">
        <v>5</v>
      </c>
      <c r="K6" s="363">
        <v>91</v>
      </c>
      <c r="L6" s="356">
        <f>ROUND(C6/I6*100,1)</f>
        <v>114.3</v>
      </c>
      <c r="M6" s="356">
        <f>ROUND(C6/J6*100,1)</f>
        <v>160</v>
      </c>
      <c r="N6" s="356">
        <f>ROUND(D6/K6*100,1)</f>
        <v>93.4</v>
      </c>
    </row>
    <row r="7" spans="1:14" ht="21" customHeight="1">
      <c r="A7" s="364" t="s">
        <v>118</v>
      </c>
      <c r="B7" s="362" t="s">
        <v>69</v>
      </c>
      <c r="C7" s="365">
        <v>8</v>
      </c>
      <c r="D7" s="365">
        <v>83</v>
      </c>
      <c r="E7" s="366">
        <v>114.3</v>
      </c>
      <c r="F7" s="366">
        <v>160</v>
      </c>
      <c r="G7" s="366">
        <v>92.2</v>
      </c>
      <c r="H7" s="361"/>
      <c r="I7" s="363">
        <v>7</v>
      </c>
      <c r="J7" s="363">
        <v>5</v>
      </c>
      <c r="K7" s="363">
        <v>90</v>
      </c>
      <c r="L7" s="356">
        <f>ROUND(C7/I7*100,1)</f>
        <v>114.3</v>
      </c>
      <c r="M7" s="356">
        <f>ROUND(C7/J7*100,1)</f>
        <v>160</v>
      </c>
      <c r="N7" s="356">
        <f>ROUND(D7/K7*100,1)</f>
        <v>92.2</v>
      </c>
    </row>
    <row r="8" spans="1:14" ht="21" customHeight="1">
      <c r="A8" s="364" t="s">
        <v>119</v>
      </c>
      <c r="B8" s="362" t="s">
        <v>69</v>
      </c>
      <c r="C8" s="365">
        <v>0</v>
      </c>
      <c r="D8" s="365">
        <v>2</v>
      </c>
      <c r="E8" s="366">
        <v>0</v>
      </c>
      <c r="F8" s="366">
        <v>0</v>
      </c>
      <c r="G8" s="366">
        <v>200</v>
      </c>
      <c r="H8" s="366"/>
      <c r="I8" s="363">
        <v>0</v>
      </c>
      <c r="J8" s="363">
        <v>0</v>
      </c>
      <c r="K8" s="363">
        <v>1</v>
      </c>
      <c r="L8" s="363">
        <v>0</v>
      </c>
      <c r="M8" s="363">
        <v>0</v>
      </c>
      <c r="N8" s="356">
        <f>ROUND(D8/K8*100,1)</f>
        <v>200</v>
      </c>
    </row>
    <row r="9" spans="1:14" ht="21" customHeight="1">
      <c r="A9" s="364" t="s">
        <v>120</v>
      </c>
      <c r="B9" s="362" t="s">
        <v>69</v>
      </c>
      <c r="C9" s="367">
        <v>0</v>
      </c>
      <c r="D9" s="367">
        <v>0</v>
      </c>
      <c r="E9" s="367">
        <v>0</v>
      </c>
      <c r="F9" s="366">
        <v>0</v>
      </c>
      <c r="G9" s="366">
        <v>0</v>
      </c>
      <c r="H9" s="367"/>
      <c r="I9" s="363">
        <v>0</v>
      </c>
      <c r="J9" s="363">
        <v>0</v>
      </c>
      <c r="K9" s="363">
        <v>0</v>
      </c>
      <c r="L9" s="363">
        <v>0</v>
      </c>
      <c r="M9" s="363">
        <v>0</v>
      </c>
      <c r="N9" s="363">
        <v>0</v>
      </c>
    </row>
    <row r="10" spans="1:14" s="356" customFormat="1" ht="21" customHeight="1">
      <c r="A10" s="357" t="s">
        <v>108</v>
      </c>
      <c r="B10" s="358" t="s">
        <v>51</v>
      </c>
      <c r="C10" s="368">
        <f>C11+C12+C13</f>
        <v>11</v>
      </c>
      <c r="D10" s="368">
        <f>D11+D12+D13</f>
        <v>83</v>
      </c>
      <c r="E10" s="360">
        <v>183.3</v>
      </c>
      <c r="F10" s="361">
        <v>0</v>
      </c>
      <c r="G10" s="361">
        <v>129.7</v>
      </c>
      <c r="H10" s="361"/>
      <c r="I10" s="363">
        <v>6</v>
      </c>
      <c r="J10" s="363">
        <v>0</v>
      </c>
      <c r="K10" s="363">
        <v>64</v>
      </c>
      <c r="L10" s="356">
        <f>ROUND(C10/I10*100,1)</f>
        <v>183.3</v>
      </c>
      <c r="M10" s="363">
        <v>0</v>
      </c>
      <c r="N10" s="356">
        <f>ROUND(D10/K10*100,1)</f>
        <v>129.7</v>
      </c>
    </row>
    <row r="11" spans="1:14" ht="21" customHeight="1">
      <c r="A11" s="364" t="s">
        <v>118</v>
      </c>
      <c r="B11" s="362" t="s">
        <v>69</v>
      </c>
      <c r="C11" s="365">
        <v>11</v>
      </c>
      <c r="D11" s="365">
        <v>81</v>
      </c>
      <c r="E11" s="360">
        <v>183.3</v>
      </c>
      <c r="F11" s="361">
        <v>0</v>
      </c>
      <c r="G11" s="361">
        <v>128.6</v>
      </c>
      <c r="H11" s="361"/>
      <c r="I11" s="363">
        <v>6</v>
      </c>
      <c r="J11" s="363">
        <v>0</v>
      </c>
      <c r="K11" s="363">
        <v>63</v>
      </c>
      <c r="L11" s="356">
        <f>ROUND(C11/I11*100,1)</f>
        <v>183.3</v>
      </c>
      <c r="M11" s="363">
        <v>0</v>
      </c>
      <c r="N11" s="356">
        <f>ROUND(D11/K11*100,1)</f>
        <v>128.6</v>
      </c>
    </row>
    <row r="12" spans="1:14" ht="21" customHeight="1">
      <c r="A12" s="364" t="s">
        <v>119</v>
      </c>
      <c r="B12" s="362" t="s">
        <v>69</v>
      </c>
      <c r="C12" s="365">
        <v>0</v>
      </c>
      <c r="D12" s="365">
        <v>2</v>
      </c>
      <c r="E12" s="366">
        <v>0</v>
      </c>
      <c r="F12" s="366">
        <v>0</v>
      </c>
      <c r="G12" s="366">
        <v>200</v>
      </c>
      <c r="H12" s="366"/>
      <c r="I12" s="363">
        <v>0</v>
      </c>
      <c r="J12" s="363">
        <v>0</v>
      </c>
      <c r="K12" s="363">
        <v>1</v>
      </c>
      <c r="L12" s="363">
        <v>0</v>
      </c>
      <c r="M12" s="363">
        <v>0</v>
      </c>
      <c r="N12" s="356">
        <f>ROUND(D12/K12*100,1)</f>
        <v>200</v>
      </c>
    </row>
    <row r="13" spans="1:14" ht="21" customHeight="1">
      <c r="A13" s="364" t="s">
        <v>120</v>
      </c>
      <c r="B13" s="362" t="s">
        <v>69</v>
      </c>
      <c r="C13" s="367">
        <v>0</v>
      </c>
      <c r="D13" s="367">
        <v>0</v>
      </c>
      <c r="E13" s="367">
        <v>0</v>
      </c>
      <c r="F13" s="366">
        <v>0</v>
      </c>
      <c r="G13" s="366">
        <v>0</v>
      </c>
      <c r="H13" s="367"/>
      <c r="I13" s="363">
        <v>0</v>
      </c>
      <c r="J13" s="363">
        <v>0</v>
      </c>
      <c r="K13" s="363">
        <v>0</v>
      </c>
      <c r="L13" s="363">
        <v>0</v>
      </c>
      <c r="M13" s="363">
        <v>0</v>
      </c>
      <c r="N13" s="363">
        <v>0</v>
      </c>
    </row>
    <row r="14" spans="1:14" s="356" customFormat="1" ht="21" customHeight="1">
      <c r="A14" s="357" t="s">
        <v>109</v>
      </c>
      <c r="B14" s="358" t="s">
        <v>51</v>
      </c>
      <c r="C14" s="368">
        <f>C15+C16+C17</f>
        <v>1</v>
      </c>
      <c r="D14" s="368">
        <f>D15+D16+D17</f>
        <v>48</v>
      </c>
      <c r="E14" s="360">
        <v>33.3</v>
      </c>
      <c r="F14" s="361">
        <v>16.7</v>
      </c>
      <c r="G14" s="361">
        <v>78.7</v>
      </c>
      <c r="H14" s="361"/>
      <c r="I14" s="363">
        <v>3</v>
      </c>
      <c r="J14" s="363">
        <v>6</v>
      </c>
      <c r="K14" s="363">
        <v>61</v>
      </c>
      <c r="L14" s="356">
        <f>ROUND(C14/I14*100,1)</f>
        <v>33.3</v>
      </c>
      <c r="M14" s="356">
        <f>ROUND(C14/J14*100,1)</f>
        <v>16.7</v>
      </c>
      <c r="N14" s="356">
        <f>ROUND(D14/K14*100,1)</f>
        <v>78.7</v>
      </c>
    </row>
    <row r="15" spans="1:14" ht="21" customHeight="1">
      <c r="A15" s="364" t="s">
        <v>118</v>
      </c>
      <c r="B15" s="362" t="s">
        <v>69</v>
      </c>
      <c r="C15" s="365">
        <v>1</v>
      </c>
      <c r="D15" s="365">
        <v>48</v>
      </c>
      <c r="E15" s="360">
        <v>33.3</v>
      </c>
      <c r="F15" s="361">
        <v>16.7</v>
      </c>
      <c r="G15" s="361">
        <v>78.7</v>
      </c>
      <c r="H15" s="361"/>
      <c r="I15" s="363">
        <v>3</v>
      </c>
      <c r="J15" s="363">
        <v>6</v>
      </c>
      <c r="K15" s="363">
        <v>61</v>
      </c>
      <c r="L15" s="356">
        <f>ROUND(C15/I15*100,1)</f>
        <v>33.3</v>
      </c>
      <c r="M15" s="356">
        <f>ROUND(C15/J15*100,1)</f>
        <v>16.7</v>
      </c>
      <c r="N15" s="356">
        <f>ROUND(D15/K15*100,1)</f>
        <v>78.7</v>
      </c>
    </row>
    <row r="16" spans="1:14" ht="21" customHeight="1">
      <c r="A16" s="364" t="s">
        <v>119</v>
      </c>
      <c r="B16" s="362" t="s">
        <v>69</v>
      </c>
      <c r="C16" s="366">
        <v>0</v>
      </c>
      <c r="D16" s="366">
        <v>0</v>
      </c>
      <c r="E16" s="366">
        <v>0</v>
      </c>
      <c r="F16" s="366">
        <v>0</v>
      </c>
      <c r="G16" s="366">
        <v>0</v>
      </c>
      <c r="H16" s="366"/>
      <c r="I16" s="363">
        <v>0</v>
      </c>
      <c r="J16" s="363">
        <v>0</v>
      </c>
      <c r="K16" s="363">
        <v>0</v>
      </c>
      <c r="L16" s="363">
        <v>0</v>
      </c>
      <c r="M16" s="363">
        <v>0</v>
      </c>
      <c r="N16" s="363">
        <v>0</v>
      </c>
    </row>
    <row r="17" spans="1:14" ht="21" customHeight="1">
      <c r="A17" s="364" t="s">
        <v>120</v>
      </c>
      <c r="B17" s="362" t="s">
        <v>69</v>
      </c>
      <c r="C17" s="367">
        <v>0</v>
      </c>
      <c r="D17" s="366">
        <v>0</v>
      </c>
      <c r="E17" s="366">
        <v>0</v>
      </c>
      <c r="F17" s="366">
        <v>0</v>
      </c>
      <c r="G17" s="366">
        <v>0</v>
      </c>
      <c r="H17" s="366"/>
      <c r="I17" s="363">
        <v>0</v>
      </c>
      <c r="J17" s="363">
        <v>0</v>
      </c>
      <c r="K17" s="363">
        <v>0</v>
      </c>
      <c r="L17" s="363">
        <v>0</v>
      </c>
      <c r="M17" s="363">
        <v>0</v>
      </c>
      <c r="N17" s="363">
        <v>0</v>
      </c>
    </row>
    <row r="18" spans="1:14" s="371" customFormat="1" ht="23.25" customHeight="1">
      <c r="A18" s="11" t="s">
        <v>374</v>
      </c>
      <c r="B18" s="164"/>
      <c r="C18" s="369"/>
      <c r="D18" s="369"/>
      <c r="E18" s="360"/>
      <c r="F18" s="360"/>
      <c r="G18" s="370"/>
      <c r="H18" s="370"/>
      <c r="L18" s="356"/>
      <c r="M18" s="356"/>
      <c r="N18" s="356"/>
    </row>
    <row r="19" spans="1:15" ht="21" customHeight="1">
      <c r="A19" s="357" t="s">
        <v>111</v>
      </c>
      <c r="B19" s="358" t="s">
        <v>50</v>
      </c>
      <c r="C19" s="368">
        <v>27</v>
      </c>
      <c r="D19" s="368">
        <v>79</v>
      </c>
      <c r="E19" s="360">
        <v>245.5</v>
      </c>
      <c r="F19" s="360">
        <v>168.8</v>
      </c>
      <c r="G19" s="370">
        <v>56.4</v>
      </c>
      <c r="H19" s="370"/>
      <c r="I19" s="10">
        <v>11</v>
      </c>
      <c r="J19" s="10">
        <v>16</v>
      </c>
      <c r="K19" s="10">
        <v>140</v>
      </c>
      <c r="L19" s="356">
        <f>ROUND(C19/I19*100,1)</f>
        <v>245.5</v>
      </c>
      <c r="M19" s="356">
        <f aca="true" t="shared" si="0" ref="M19:N21">ROUND(C19/J19*100,1)</f>
        <v>168.8</v>
      </c>
      <c r="N19" s="356">
        <f t="shared" si="0"/>
        <v>56.4</v>
      </c>
      <c r="O19" s="52"/>
    </row>
    <row r="20" spans="1:15" ht="19.5" customHeight="1">
      <c r="A20" s="357" t="s">
        <v>112</v>
      </c>
      <c r="B20" s="372" t="s">
        <v>69</v>
      </c>
      <c r="C20" s="368">
        <v>11</v>
      </c>
      <c r="D20" s="368">
        <v>64</v>
      </c>
      <c r="E20" s="360">
        <v>183.3</v>
      </c>
      <c r="F20" s="360">
        <v>50</v>
      </c>
      <c r="G20" s="370">
        <v>51.2</v>
      </c>
      <c r="H20" s="370"/>
      <c r="I20" s="10">
        <v>6</v>
      </c>
      <c r="J20" s="10">
        <v>22</v>
      </c>
      <c r="K20" s="10">
        <v>125</v>
      </c>
      <c r="L20" s="356">
        <f>ROUND(C20/I20*100,1)</f>
        <v>183.3</v>
      </c>
      <c r="M20" s="356">
        <f t="shared" si="0"/>
        <v>50</v>
      </c>
      <c r="N20" s="356">
        <f t="shared" si="0"/>
        <v>51.2</v>
      </c>
      <c r="O20" s="52"/>
    </row>
    <row r="21" spans="1:15" ht="19.5" customHeight="1">
      <c r="A21" s="357" t="s">
        <v>113</v>
      </c>
      <c r="B21" s="336" t="s">
        <v>110</v>
      </c>
      <c r="C21" s="360">
        <v>204.6</v>
      </c>
      <c r="D21" s="360">
        <v>1103.4</v>
      </c>
      <c r="E21" s="360">
        <v>185.7</v>
      </c>
      <c r="F21" s="360">
        <v>47.2</v>
      </c>
      <c r="G21" s="370">
        <v>71.6</v>
      </c>
      <c r="H21" s="370"/>
      <c r="I21" s="10">
        <v>110.2</v>
      </c>
      <c r="J21" s="10">
        <v>433.7</v>
      </c>
      <c r="K21" s="10">
        <v>1540.1</v>
      </c>
      <c r="L21" s="356">
        <f>ROUND(C21/I21*100,1)</f>
        <v>185.7</v>
      </c>
      <c r="M21" s="356">
        <f t="shared" si="0"/>
        <v>47.2</v>
      </c>
      <c r="N21" s="356">
        <f t="shared" si="0"/>
        <v>71.6</v>
      </c>
      <c r="O21" s="52"/>
    </row>
    <row r="22" spans="1:4" ht="19.5" customHeight="1">
      <c r="A22" s="357"/>
      <c r="B22" s="336"/>
      <c r="D22" s="367"/>
    </row>
    <row r="23" spans="1:7" s="336" customFormat="1" ht="21" customHeight="1">
      <c r="A23" s="373" t="s">
        <v>216</v>
      </c>
      <c r="B23" s="374"/>
      <c r="C23" s="374"/>
      <c r="D23" s="374"/>
      <c r="E23" s="374"/>
      <c r="F23" s="374"/>
      <c r="G23" s="374"/>
    </row>
    <row r="24" s="336" customFormat="1" ht="21" customHeight="1">
      <c r="A24" s="150" t="s">
        <v>377</v>
      </c>
    </row>
    <row r="25" s="336" customFormat="1" ht="21" customHeight="1">
      <c r="A25" s="150" t="s">
        <v>378</v>
      </c>
    </row>
    <row r="26" s="336" customFormat="1" ht="21" customHeight="1"/>
    <row r="27" s="336" customFormat="1" ht="21" customHeight="1"/>
    <row r="28" s="336" customFormat="1" ht="21" customHeight="1"/>
    <row r="29" s="336" customFormat="1" ht="21" customHeight="1"/>
    <row r="30" s="336" customFormat="1" ht="21" customHeight="1"/>
  </sheetData>
  <sheetProtection/>
  <mergeCells count="7">
    <mergeCell ref="A1:G1"/>
    <mergeCell ref="A3:A4"/>
    <mergeCell ref="B3:B4"/>
    <mergeCell ref="C3:C4"/>
    <mergeCell ref="D3:D4"/>
    <mergeCell ref="E3:F3"/>
    <mergeCell ref="G3:G4"/>
  </mergeCells>
  <printOptions horizontalCentered="1"/>
  <pageMargins left="0.47" right="0.3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1">
      <selection activeCell="A1" sqref="A1:D25"/>
    </sheetView>
  </sheetViews>
  <sheetFormatPr defaultColWidth="9.140625" defaultRowHeight="12.75"/>
  <cols>
    <col min="1" max="1" width="41.7109375" style="19" customWidth="1"/>
    <col min="2" max="2" width="15.140625" style="19" customWidth="1"/>
    <col min="3" max="3" width="13.7109375" style="19" customWidth="1"/>
    <col min="4" max="4" width="18.140625" style="19" customWidth="1"/>
    <col min="5" max="5" width="9.140625" style="19" customWidth="1"/>
    <col min="6" max="7" width="11.57421875" style="19" hidden="1" customWidth="1"/>
    <col min="8" max="8" width="10.421875" style="19" hidden="1" customWidth="1"/>
    <col min="9" max="9" width="0" style="19" hidden="1" customWidth="1"/>
    <col min="10" max="16384" width="9.140625" style="19" customWidth="1"/>
  </cols>
  <sheetData>
    <row r="1" spans="1:4" ht="39.75" customHeight="1">
      <c r="A1" s="399" t="s">
        <v>316</v>
      </c>
      <c r="B1" s="399"/>
      <c r="C1" s="399"/>
      <c r="D1" s="399"/>
    </row>
    <row r="2" spans="1:4" ht="21" customHeight="1" thickBot="1">
      <c r="A2" s="86"/>
      <c r="B2" s="86"/>
      <c r="C2" s="87"/>
      <c r="D2" s="88"/>
    </row>
    <row r="3" spans="1:4" ht="19.5" customHeight="1">
      <c r="A3" s="327"/>
      <c r="B3" s="328" t="s">
        <v>3</v>
      </c>
      <c r="C3" s="328" t="s">
        <v>3</v>
      </c>
      <c r="D3" s="328" t="s">
        <v>170</v>
      </c>
    </row>
    <row r="4" spans="1:4" ht="19.5" customHeight="1">
      <c r="A4" s="327"/>
      <c r="B4" s="329" t="s">
        <v>171</v>
      </c>
      <c r="C4" s="329" t="s">
        <v>174</v>
      </c>
      <c r="D4" s="329" t="s">
        <v>173</v>
      </c>
    </row>
    <row r="5" spans="1:4" s="89" customFormat="1" ht="19.5" customHeight="1">
      <c r="A5" s="330"/>
      <c r="B5" s="18" t="s">
        <v>277</v>
      </c>
      <c r="C5" s="190" t="s">
        <v>276</v>
      </c>
      <c r="D5" s="18" t="s">
        <v>175</v>
      </c>
    </row>
    <row r="6" spans="1:4" s="89" customFormat="1" ht="19.5" customHeight="1">
      <c r="A6" s="140" t="s">
        <v>325</v>
      </c>
      <c r="B6" s="331"/>
      <c r="C6" s="331"/>
      <c r="D6" s="331"/>
    </row>
    <row r="7" spans="1:4" s="89" customFormat="1" ht="19.5" customHeight="1">
      <c r="A7" s="27" t="s">
        <v>326</v>
      </c>
      <c r="B7" s="332">
        <f>'2. Vụ đông xuân'!D11</f>
        <v>47755.9</v>
      </c>
      <c r="C7" s="332">
        <f>'2. Vụ đông xuân'!E11</f>
        <v>47603.6</v>
      </c>
      <c r="D7" s="332">
        <f>C7/B7*100</f>
        <v>99.68108652543455</v>
      </c>
    </row>
    <row r="8" spans="1:4" s="89" customFormat="1" ht="19.5" customHeight="1">
      <c r="A8" s="27" t="s">
        <v>327</v>
      </c>
      <c r="B8" s="332">
        <f>'3. Vụ hè thu'!C10</f>
        <v>41278</v>
      </c>
      <c r="C8" s="332">
        <f>'3. Vụ hè thu'!D10</f>
        <v>42649.2</v>
      </c>
      <c r="D8" s="332">
        <f>C8/B8*100</f>
        <v>103.32186636949463</v>
      </c>
    </row>
    <row r="9" spans="1:4" s="89" customFormat="1" ht="19.5" customHeight="1">
      <c r="A9" s="27" t="s">
        <v>328</v>
      </c>
      <c r="B9" s="332">
        <v>3399</v>
      </c>
      <c r="C9" s="332">
        <v>5300</v>
      </c>
      <c r="D9" s="332">
        <f>C9/B9*100</f>
        <v>155.92821418064136</v>
      </c>
    </row>
    <row r="10" spans="1:4" s="89" customFormat="1" ht="19.5" customHeight="1">
      <c r="A10" s="140" t="s">
        <v>329</v>
      </c>
      <c r="B10" s="230"/>
      <c r="C10" s="230"/>
      <c r="D10" s="332"/>
    </row>
    <row r="11" spans="1:4" s="89" customFormat="1" ht="19.5" customHeight="1">
      <c r="A11" s="140" t="s">
        <v>330</v>
      </c>
      <c r="B11" s="230"/>
      <c r="C11" s="230"/>
      <c r="D11" s="332"/>
    </row>
    <row r="12" spans="1:4" s="89" customFormat="1" ht="19.5" customHeight="1">
      <c r="A12" s="27" t="s">
        <v>228</v>
      </c>
      <c r="B12" s="333">
        <f>'2. Vụ đông xuân'!D15</f>
        <v>2186.1</v>
      </c>
      <c r="C12" s="333">
        <f>'2. Vụ đông xuân'!E15</f>
        <v>2212.1</v>
      </c>
      <c r="D12" s="332">
        <f>C12/B12*100</f>
        <v>101.18933260143635</v>
      </c>
    </row>
    <row r="13" spans="1:4" s="89" customFormat="1" ht="19.5" customHeight="1">
      <c r="A13" s="27" t="s">
        <v>229</v>
      </c>
      <c r="B13" s="333">
        <f>'2. Vụ đông xuân'!D47</f>
        <v>7904</v>
      </c>
      <c r="C13" s="333">
        <f>'2. Vụ đông xuân'!E47</f>
        <v>8258.2</v>
      </c>
      <c r="D13" s="332">
        <f>C13/B13*100</f>
        <v>104.48127530364373</v>
      </c>
    </row>
    <row r="14" spans="1:4" s="89" customFormat="1" ht="19.5" customHeight="1">
      <c r="A14" s="27" t="s">
        <v>230</v>
      </c>
      <c r="B14" s="333">
        <f>'2. Vụ đông xuân'!D55</f>
        <v>5804.4</v>
      </c>
      <c r="C14" s="333">
        <f>'2. Vụ đông xuân'!E55</f>
        <v>5778</v>
      </c>
      <c r="D14" s="332">
        <f>C14/B14*100</f>
        <v>99.54517262766178</v>
      </c>
    </row>
    <row r="15" spans="1:4" s="89" customFormat="1" ht="19.5" customHeight="1">
      <c r="A15" s="27" t="s">
        <v>231</v>
      </c>
      <c r="B15" s="332">
        <f>'2. Vụ đông xuân'!D59</f>
        <v>1092.4</v>
      </c>
      <c r="C15" s="332">
        <f>'2. Vụ đông xuân'!E59</f>
        <v>1150.6</v>
      </c>
      <c r="D15" s="332">
        <f>C15/B15*100</f>
        <v>105.32771878432807</v>
      </c>
    </row>
    <row r="16" spans="1:4" ht="19.5" customHeight="1">
      <c r="A16" s="140" t="s">
        <v>331</v>
      </c>
      <c r="B16" s="331"/>
      <c r="C16" s="331"/>
      <c r="D16" s="331"/>
    </row>
    <row r="17" spans="1:10" ht="19.5" customHeight="1">
      <c r="A17" s="27" t="s">
        <v>228</v>
      </c>
      <c r="B17" s="332">
        <f>'3. Vụ hè thu'!C14</f>
        <v>2938.3</v>
      </c>
      <c r="C17" s="332">
        <f>'3. Vụ hè thu'!D14</f>
        <v>3534.4</v>
      </c>
      <c r="D17" s="332">
        <f>C17/B17*100</f>
        <v>120.28724092162135</v>
      </c>
      <c r="F17" s="277">
        <v>5124.4</v>
      </c>
      <c r="G17" s="277">
        <v>5746.5</v>
      </c>
      <c r="H17" s="332">
        <f aca="true" t="shared" si="0" ref="H17:I20">F17-B12</f>
        <v>2938.2999999999997</v>
      </c>
      <c r="I17" s="20">
        <f t="shared" si="0"/>
        <v>3534.4</v>
      </c>
      <c r="J17" s="20"/>
    </row>
    <row r="18" spans="1:10" ht="19.5" customHeight="1">
      <c r="A18" s="27" t="s">
        <v>229</v>
      </c>
      <c r="B18" s="332">
        <f>'3. Vụ hè thu'!C46</f>
        <v>1708.9</v>
      </c>
      <c r="C18" s="332">
        <f>'3. Vụ hè thu'!D46</f>
        <v>1706.1</v>
      </c>
      <c r="D18" s="332">
        <f>C18/B18*100</f>
        <v>99.83615191058574</v>
      </c>
      <c r="F18" s="332">
        <v>9612.9</v>
      </c>
      <c r="G18" s="332">
        <v>9964.3</v>
      </c>
      <c r="H18" s="332">
        <f t="shared" si="0"/>
        <v>1708.8999999999996</v>
      </c>
      <c r="I18" s="20">
        <f t="shared" si="0"/>
        <v>1706.0999999999985</v>
      </c>
      <c r="J18" s="20"/>
    </row>
    <row r="19" spans="1:10" ht="19.5" customHeight="1">
      <c r="A19" s="27" t="s">
        <v>230</v>
      </c>
      <c r="B19" s="332">
        <f>'3. Vụ hè thu'!C54</f>
        <v>4529.9</v>
      </c>
      <c r="C19" s="332">
        <f>'3. Vụ hè thu'!D54</f>
        <v>5062</v>
      </c>
      <c r="D19" s="332">
        <f>C19/B19*100</f>
        <v>111.74639616768583</v>
      </c>
      <c r="F19" s="332">
        <v>10334.4</v>
      </c>
      <c r="G19" s="332">
        <v>10840</v>
      </c>
      <c r="H19" s="332">
        <f t="shared" si="0"/>
        <v>4530</v>
      </c>
      <c r="I19" s="20">
        <f t="shared" si="0"/>
        <v>5062</v>
      </c>
      <c r="J19" s="20"/>
    </row>
    <row r="20" spans="1:10" ht="19.5" customHeight="1">
      <c r="A20" s="27" t="s">
        <v>231</v>
      </c>
      <c r="B20" s="332">
        <f>'3. Vụ hè thu'!C58</f>
        <v>721.8</v>
      </c>
      <c r="C20" s="332">
        <f>'3. Vụ hè thu'!D58</f>
        <v>670.9</v>
      </c>
      <c r="D20" s="332">
        <f>C20/B20*100</f>
        <v>92.9481850928235</v>
      </c>
      <c r="F20" s="332">
        <v>1814.2</v>
      </c>
      <c r="G20" s="332">
        <v>1821.5</v>
      </c>
      <c r="H20" s="332">
        <f t="shared" si="0"/>
        <v>721.8</v>
      </c>
      <c r="I20" s="20">
        <f t="shared" si="0"/>
        <v>670.9000000000001</v>
      </c>
      <c r="J20" s="20"/>
    </row>
    <row r="21" ht="19.5" customHeight="1">
      <c r="A21" s="140" t="s">
        <v>392</v>
      </c>
    </row>
    <row r="22" spans="1:4" ht="19.5" customHeight="1">
      <c r="A22" s="27" t="s">
        <v>228</v>
      </c>
      <c r="B22" s="332">
        <f>5772.4-B17-B12</f>
        <v>647.9999999999995</v>
      </c>
      <c r="C22" s="332">
        <f>6317.5-C17-C12</f>
        <v>571</v>
      </c>
      <c r="D22" s="332">
        <f>C22/B22*100</f>
        <v>88.11728395061735</v>
      </c>
    </row>
    <row r="23" spans="1:4" ht="19.5" customHeight="1">
      <c r="A23" s="27" t="s">
        <v>229</v>
      </c>
      <c r="B23" s="332">
        <f>9960.9-B18-B13</f>
        <v>348</v>
      </c>
      <c r="C23" s="332">
        <f>10146.3-C18-C13</f>
        <v>181.99999999999818</v>
      </c>
      <c r="D23" s="332">
        <f>C23/B23*100</f>
        <v>52.29885057471212</v>
      </c>
    </row>
    <row r="24" spans="1:4" ht="19.5" customHeight="1">
      <c r="A24" s="27" t="s">
        <v>230</v>
      </c>
      <c r="B24" s="332">
        <f>12176.3-B19-B14</f>
        <v>1842</v>
      </c>
      <c r="C24" s="332">
        <f>13329-C19-C14</f>
        <v>2489</v>
      </c>
      <c r="D24" s="332">
        <f>C24/B24*100</f>
        <v>135.12486427795872</v>
      </c>
    </row>
    <row r="25" spans="1:4" ht="19.5" customHeight="1">
      <c r="A25" s="27" t="s">
        <v>231</v>
      </c>
      <c r="B25" s="332">
        <f>1846.2-B20-B15</f>
        <v>32</v>
      </c>
      <c r="C25" s="332">
        <f>1883.5-C20-C15</f>
        <v>62</v>
      </c>
      <c r="D25" s="332">
        <f>C25/B25*100</f>
        <v>193.75</v>
      </c>
    </row>
    <row r="28" spans="2:3" ht="12.75">
      <c r="B28" s="20"/>
      <c r="C28" s="20"/>
    </row>
    <row r="29" spans="2:3" ht="12.75">
      <c r="B29" s="20"/>
      <c r="C29" s="20"/>
    </row>
    <row r="30" spans="2:3" ht="12.75">
      <c r="B30" s="20"/>
      <c r="C30" s="20"/>
    </row>
    <row r="31" spans="2:3" ht="12.75">
      <c r="B31" s="20"/>
      <c r="C31" s="20"/>
    </row>
    <row r="32" spans="2:3" ht="12.75">
      <c r="B32" s="20"/>
      <c r="C32" s="20"/>
    </row>
  </sheetData>
  <sheetProtection/>
  <mergeCells count="1">
    <mergeCell ref="A1:D1"/>
  </mergeCells>
  <printOptions horizontalCentered="1"/>
  <pageMargins left="0.5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59">
      <selection activeCell="A35" sqref="A35:F61"/>
    </sheetView>
  </sheetViews>
  <sheetFormatPr defaultColWidth="9.140625" defaultRowHeight="12.75"/>
  <cols>
    <col min="1" max="1" width="6.00390625" style="336" customWidth="1"/>
    <col min="2" max="2" width="31.57421875" style="336" customWidth="1"/>
    <col min="3" max="3" width="8.421875" style="336" customWidth="1"/>
    <col min="4" max="4" width="16.421875" style="336" customWidth="1"/>
    <col min="5" max="6" width="15.00390625" style="336" customWidth="1"/>
    <col min="7" max="16384" width="9.140625" style="336" customWidth="1"/>
  </cols>
  <sheetData>
    <row r="1" spans="1:6" ht="30.75" customHeight="1">
      <c r="A1" s="400" t="s">
        <v>317</v>
      </c>
      <c r="B1" s="400"/>
      <c r="C1" s="400"/>
      <c r="D1" s="400"/>
      <c r="E1" s="400"/>
      <c r="F1" s="400"/>
    </row>
    <row r="2" spans="1:6" ht="19.5" customHeight="1" thickBot="1">
      <c r="A2" s="375"/>
      <c r="B2" s="346"/>
      <c r="C2" s="346"/>
      <c r="D2" s="346"/>
      <c r="E2" s="346"/>
      <c r="F2" s="346"/>
    </row>
    <row r="3" spans="1:6" ht="79.5" customHeight="1">
      <c r="A3" s="233"/>
      <c r="B3" s="376"/>
      <c r="C3" s="377" t="s">
        <v>379</v>
      </c>
      <c r="D3" s="235" t="s">
        <v>318</v>
      </c>
      <c r="E3" s="235" t="s">
        <v>380</v>
      </c>
      <c r="F3" s="235" t="s">
        <v>381</v>
      </c>
    </row>
    <row r="4" spans="1:6" ht="19.5" customHeight="1">
      <c r="A4" s="378"/>
      <c r="B4" s="375"/>
      <c r="C4" s="375"/>
      <c r="D4" s="379"/>
      <c r="E4" s="379"/>
      <c r="F4" s="379"/>
    </row>
    <row r="5" spans="1:7" ht="19.5" customHeight="1">
      <c r="A5" s="378" t="s">
        <v>382</v>
      </c>
      <c r="B5" s="375"/>
      <c r="C5" s="380" t="s">
        <v>383</v>
      </c>
      <c r="D5" s="276">
        <v>78536.6</v>
      </c>
      <c r="E5" s="276">
        <v>78255.1</v>
      </c>
      <c r="F5" s="381">
        <f>+E5/D5*100</f>
        <v>99.64156838976986</v>
      </c>
      <c r="G5" s="382"/>
    </row>
    <row r="6" spans="1:7" ht="19.5" customHeight="1">
      <c r="A6" s="378" t="s">
        <v>384</v>
      </c>
      <c r="B6" s="383"/>
      <c r="C6" s="384" t="s">
        <v>0</v>
      </c>
      <c r="D6" s="276">
        <f>D13+D17</f>
        <v>355135.6</v>
      </c>
      <c r="E6" s="276">
        <f>+E13+E17</f>
        <v>346373.19999999995</v>
      </c>
      <c r="F6" s="381">
        <f>+E6/D6*100</f>
        <v>97.53266076394482</v>
      </c>
      <c r="G6" s="382"/>
    </row>
    <row r="7" spans="1:6" ht="10.5" customHeight="1">
      <c r="A7" s="385"/>
      <c r="B7" s="386"/>
      <c r="C7" s="386"/>
      <c r="D7" s="387"/>
      <c r="E7" s="387"/>
      <c r="F7" s="379"/>
    </row>
    <row r="8" spans="1:6" ht="19.5" customHeight="1">
      <c r="A8" s="378" t="s">
        <v>385</v>
      </c>
      <c r="B8" s="375"/>
      <c r="C8" s="375"/>
      <c r="D8" s="387"/>
      <c r="E8" s="387"/>
      <c r="F8" s="379"/>
    </row>
    <row r="9" spans="1:6" ht="19.5" customHeight="1">
      <c r="A9" s="388" t="s">
        <v>386</v>
      </c>
      <c r="B9" s="385"/>
      <c r="C9" s="385"/>
      <c r="D9" s="387"/>
      <c r="E9" s="387"/>
      <c r="F9" s="379"/>
    </row>
    <row r="10" spans="1:6" ht="19.5" customHeight="1">
      <c r="A10" s="375"/>
      <c r="B10" s="389" t="s">
        <v>284</v>
      </c>
      <c r="C10" s="389"/>
      <c r="D10" s="387"/>
      <c r="E10" s="387"/>
      <c r="F10" s="379"/>
    </row>
    <row r="11" spans="1:7" ht="19.5" customHeight="1">
      <c r="A11" s="375"/>
      <c r="B11" s="336" t="s">
        <v>387</v>
      </c>
      <c r="C11" s="346" t="s">
        <v>383</v>
      </c>
      <c r="D11" s="277">
        <v>47755.9</v>
      </c>
      <c r="E11" s="277">
        <v>47603.6</v>
      </c>
      <c r="F11" s="379">
        <f>ROUND(E11/D11*100,1)</f>
        <v>99.7</v>
      </c>
      <c r="G11" s="382"/>
    </row>
    <row r="12" spans="1:7" ht="19.5" customHeight="1">
      <c r="A12" s="375"/>
      <c r="B12" s="336" t="s">
        <v>388</v>
      </c>
      <c r="C12" s="346" t="s">
        <v>389</v>
      </c>
      <c r="D12" s="277">
        <f>ROUND((D13*10/D11),1)</f>
        <v>71.5</v>
      </c>
      <c r="E12" s="277">
        <f>ROUND(E13*10/E11,1)</f>
        <v>69.7</v>
      </c>
      <c r="F12" s="379">
        <f>ROUND(E12/D12*100,1)</f>
        <v>97.5</v>
      </c>
      <c r="G12" s="382"/>
    </row>
    <row r="13" spans="1:7" ht="19.5" customHeight="1">
      <c r="A13" s="375"/>
      <c r="B13" s="390" t="s">
        <v>390</v>
      </c>
      <c r="C13" s="346" t="s">
        <v>0</v>
      </c>
      <c r="D13" s="277">
        <v>341472.5</v>
      </c>
      <c r="E13" s="398">
        <v>331938.1</v>
      </c>
      <c r="F13" s="379">
        <f aca="true" t="shared" si="0" ref="F13:F33">ROUND(E13/D13*100,1)</f>
        <v>97.2</v>
      </c>
      <c r="G13" s="382"/>
    </row>
    <row r="14" spans="1:7" ht="19.5" customHeight="1">
      <c r="A14" s="375"/>
      <c r="B14" s="389" t="s">
        <v>285</v>
      </c>
      <c r="C14" s="389"/>
      <c r="D14" s="277"/>
      <c r="E14" s="277"/>
      <c r="F14" s="379"/>
      <c r="G14" s="382"/>
    </row>
    <row r="15" spans="1:7" ht="19.5" customHeight="1">
      <c r="A15" s="375"/>
      <c r="B15" s="336" t="s">
        <v>387</v>
      </c>
      <c r="C15" s="346" t="s">
        <v>383</v>
      </c>
      <c r="D15" s="277">
        <v>2186.1</v>
      </c>
      <c r="E15" s="277">
        <v>2212.1</v>
      </c>
      <c r="F15" s="379">
        <f t="shared" si="0"/>
        <v>101.2</v>
      </c>
      <c r="G15" s="382"/>
    </row>
    <row r="16" spans="1:7" ht="19.5" customHeight="1">
      <c r="A16" s="375"/>
      <c r="B16" s="336" t="s">
        <v>388</v>
      </c>
      <c r="C16" s="346" t="s">
        <v>389</v>
      </c>
      <c r="D16" s="277">
        <f>ROUND((D17*10/D15),1)</f>
        <v>62.5</v>
      </c>
      <c r="E16" s="277">
        <f>ROUND(E17*10/E15,1)</f>
        <v>65.3</v>
      </c>
      <c r="F16" s="379">
        <f t="shared" si="0"/>
        <v>104.5</v>
      </c>
      <c r="G16" s="382"/>
    </row>
    <row r="17" spans="1:7" ht="19.5" customHeight="1">
      <c r="A17" s="375"/>
      <c r="B17" s="390" t="s">
        <v>390</v>
      </c>
      <c r="C17" s="346" t="s">
        <v>0</v>
      </c>
      <c r="D17" s="277">
        <v>13663.1</v>
      </c>
      <c r="E17" s="277">
        <v>14435.1</v>
      </c>
      <c r="F17" s="379">
        <f t="shared" si="0"/>
        <v>105.7</v>
      </c>
      <c r="G17" s="382"/>
    </row>
    <row r="18" spans="1:7" ht="19.5" customHeight="1">
      <c r="A18" s="375"/>
      <c r="B18" s="389" t="s">
        <v>286</v>
      </c>
      <c r="C18" s="389"/>
      <c r="D18" s="277"/>
      <c r="E18" s="277"/>
      <c r="F18" s="379"/>
      <c r="G18" s="382"/>
    </row>
    <row r="19" spans="1:7" ht="19.5" customHeight="1">
      <c r="A19" s="375"/>
      <c r="B19" s="336" t="s">
        <v>387</v>
      </c>
      <c r="C19" s="346" t="s">
        <v>383</v>
      </c>
      <c r="D19" s="277">
        <v>121.9</v>
      </c>
      <c r="E19" s="277">
        <v>137.8</v>
      </c>
      <c r="F19" s="379">
        <f t="shared" si="0"/>
        <v>113</v>
      </c>
      <c r="G19" s="382"/>
    </row>
    <row r="20" spans="1:7" ht="19.5" customHeight="1">
      <c r="A20" s="375"/>
      <c r="B20" s="336" t="s">
        <v>388</v>
      </c>
      <c r="C20" s="346" t="s">
        <v>389</v>
      </c>
      <c r="D20" s="277">
        <f>ROUND((D21*10/D19),1)</f>
        <v>61.7</v>
      </c>
      <c r="E20" s="277">
        <f>ROUND(E21*10/E19,1)</f>
        <v>62.1</v>
      </c>
      <c r="F20" s="379">
        <f t="shared" si="0"/>
        <v>100.6</v>
      </c>
      <c r="G20" s="382"/>
    </row>
    <row r="21" spans="1:7" ht="19.5" customHeight="1">
      <c r="A21" s="375"/>
      <c r="B21" s="390" t="s">
        <v>390</v>
      </c>
      <c r="C21" s="346" t="s">
        <v>0</v>
      </c>
      <c r="D21" s="277">
        <v>752.1</v>
      </c>
      <c r="E21" s="277">
        <v>856.2</v>
      </c>
      <c r="F21" s="379">
        <f t="shared" si="0"/>
        <v>113.8</v>
      </c>
      <c r="G21" s="382"/>
    </row>
    <row r="22" spans="1:7" ht="19.5" customHeight="1">
      <c r="A22" s="375"/>
      <c r="B22" s="389" t="s">
        <v>287</v>
      </c>
      <c r="C22" s="389"/>
      <c r="D22" s="277"/>
      <c r="E22" s="277"/>
      <c r="F22" s="379"/>
      <c r="G22" s="382"/>
    </row>
    <row r="23" spans="1:7" ht="19.5" customHeight="1">
      <c r="A23" s="375"/>
      <c r="B23" s="336" t="s">
        <v>387</v>
      </c>
      <c r="C23" s="346" t="s">
        <v>383</v>
      </c>
      <c r="D23" s="277">
        <v>8730.2</v>
      </c>
      <c r="E23" s="277">
        <v>8230.4</v>
      </c>
      <c r="F23" s="379">
        <f t="shared" si="0"/>
        <v>94.3</v>
      </c>
      <c r="G23" s="382"/>
    </row>
    <row r="24" spans="1:7" ht="19.5" customHeight="1">
      <c r="A24" s="375"/>
      <c r="B24" s="336" t="s">
        <v>388</v>
      </c>
      <c r="C24" s="346" t="s">
        <v>389</v>
      </c>
      <c r="D24" s="277">
        <f>ROUND((D25*10/D23),1)</f>
        <v>275.1</v>
      </c>
      <c r="E24" s="277">
        <f>ROUND(E25*10/E23,1)</f>
        <v>279.4</v>
      </c>
      <c r="F24" s="379">
        <f t="shared" si="0"/>
        <v>101.6</v>
      </c>
      <c r="G24" s="382"/>
    </row>
    <row r="25" spans="1:7" ht="19.5" customHeight="1">
      <c r="A25" s="375"/>
      <c r="B25" s="390" t="s">
        <v>390</v>
      </c>
      <c r="C25" s="346" t="s">
        <v>0</v>
      </c>
      <c r="D25" s="277">
        <v>240144.8</v>
      </c>
      <c r="E25" s="398">
        <v>229990.2</v>
      </c>
      <c r="F25" s="379">
        <f t="shared" si="0"/>
        <v>95.8</v>
      </c>
      <c r="G25" s="382"/>
    </row>
    <row r="26" spans="1:7" ht="19.5" customHeight="1">
      <c r="A26" s="375"/>
      <c r="B26" s="389" t="s">
        <v>288</v>
      </c>
      <c r="C26" s="389"/>
      <c r="D26" s="277"/>
      <c r="E26" s="277"/>
      <c r="F26" s="379"/>
      <c r="G26" s="382"/>
    </row>
    <row r="27" spans="1:7" ht="19.5" customHeight="1">
      <c r="A27" s="375"/>
      <c r="B27" s="336" t="s">
        <v>387</v>
      </c>
      <c r="C27" s="346" t="s">
        <v>383</v>
      </c>
      <c r="D27" s="277">
        <v>170.1</v>
      </c>
      <c r="E27" s="277">
        <v>142.4</v>
      </c>
      <c r="F27" s="379">
        <f t="shared" si="0"/>
        <v>83.7</v>
      </c>
      <c r="G27" s="382"/>
    </row>
    <row r="28" spans="1:7" ht="19.5" customHeight="1">
      <c r="A28" s="375"/>
      <c r="B28" s="336" t="s">
        <v>388</v>
      </c>
      <c r="C28" s="346" t="s">
        <v>389</v>
      </c>
      <c r="D28" s="277">
        <f>ROUND((D29*10/D27),1)</f>
        <v>553.7</v>
      </c>
      <c r="E28" s="277">
        <f>ROUND(E29*10/E27,1)</f>
        <v>562.7</v>
      </c>
      <c r="F28" s="379">
        <f t="shared" si="0"/>
        <v>101.6</v>
      </c>
      <c r="G28" s="382"/>
    </row>
    <row r="29" spans="1:7" ht="19.5" customHeight="1">
      <c r="A29" s="375"/>
      <c r="B29" s="390" t="s">
        <v>390</v>
      </c>
      <c r="C29" s="346" t="s">
        <v>0</v>
      </c>
      <c r="D29" s="277">
        <v>9418.9</v>
      </c>
      <c r="E29" s="277">
        <v>8013.2</v>
      </c>
      <c r="F29" s="379">
        <f t="shared" si="0"/>
        <v>85.1</v>
      </c>
      <c r="G29" s="382"/>
    </row>
    <row r="30" spans="1:7" ht="19.5" customHeight="1">
      <c r="A30" s="375"/>
      <c r="B30" s="389" t="s">
        <v>289</v>
      </c>
      <c r="C30" s="389"/>
      <c r="D30" s="277"/>
      <c r="E30" s="277"/>
      <c r="F30" s="379"/>
      <c r="G30" s="382"/>
    </row>
    <row r="31" spans="1:7" ht="19.5" customHeight="1">
      <c r="A31" s="375"/>
      <c r="B31" s="336" t="s">
        <v>387</v>
      </c>
      <c r="C31" s="346" t="s">
        <v>383</v>
      </c>
      <c r="D31" s="277">
        <v>9.5</v>
      </c>
      <c r="E31" s="277">
        <v>6.2</v>
      </c>
      <c r="F31" s="379">
        <f t="shared" si="0"/>
        <v>65.3</v>
      </c>
      <c r="G31" s="382"/>
    </row>
    <row r="32" spans="1:7" ht="19.5" customHeight="1">
      <c r="A32" s="375"/>
      <c r="B32" s="336" t="s">
        <v>388</v>
      </c>
      <c r="C32" s="346" t="s">
        <v>389</v>
      </c>
      <c r="D32" s="277">
        <f>ROUND((D33*10/D31),1)</f>
        <v>27.3</v>
      </c>
      <c r="E32" s="277">
        <f>ROUND(E33*10/E31,1)</f>
        <v>27.9</v>
      </c>
      <c r="F32" s="379">
        <f t="shared" si="0"/>
        <v>102.2</v>
      </c>
      <c r="G32" s="382"/>
    </row>
    <row r="33" spans="1:7" ht="19.5" customHeight="1">
      <c r="A33" s="375"/>
      <c r="B33" s="390" t="s">
        <v>390</v>
      </c>
      <c r="C33" s="346" t="s">
        <v>0</v>
      </c>
      <c r="D33" s="277">
        <v>25.9</v>
      </c>
      <c r="E33" s="277">
        <v>17.3</v>
      </c>
      <c r="F33" s="379">
        <f t="shared" si="0"/>
        <v>66.8</v>
      </c>
      <c r="G33" s="382"/>
    </row>
    <row r="34" spans="1:7" ht="19.5" customHeight="1">
      <c r="A34" s="375"/>
      <c r="B34" s="390"/>
      <c r="C34" s="390"/>
      <c r="D34" s="391"/>
      <c r="E34" s="391"/>
      <c r="F34" s="379"/>
      <c r="G34" s="382"/>
    </row>
    <row r="35" spans="1:7" ht="39.75" customHeight="1">
      <c r="A35" s="401" t="s">
        <v>391</v>
      </c>
      <c r="B35" s="401"/>
      <c r="C35" s="401"/>
      <c r="D35" s="401"/>
      <c r="E35" s="401"/>
      <c r="F35" s="401"/>
      <c r="G35" s="382"/>
    </row>
    <row r="36" spans="1:7" ht="19.5" customHeight="1" thickBot="1">
      <c r="A36" s="375"/>
      <c r="B36" s="346"/>
      <c r="C36" s="346"/>
      <c r="D36" s="346"/>
      <c r="E36" s="346"/>
      <c r="F36" s="346"/>
      <c r="G36" s="382"/>
    </row>
    <row r="37" spans="1:7" ht="79.5" customHeight="1">
      <c r="A37" s="233"/>
      <c r="B37" s="376"/>
      <c r="C37" s="377" t="s">
        <v>379</v>
      </c>
      <c r="D37" s="235" t="s">
        <v>318</v>
      </c>
      <c r="E37" s="235" t="s">
        <v>380</v>
      </c>
      <c r="F37" s="235" t="s">
        <v>381</v>
      </c>
      <c r="G37" s="382"/>
    </row>
    <row r="38" spans="1:7" ht="19.5" customHeight="1">
      <c r="A38" s="392"/>
      <c r="B38" s="389" t="s">
        <v>290</v>
      </c>
      <c r="C38" s="389"/>
      <c r="D38" s="391"/>
      <c r="E38" s="391"/>
      <c r="F38" s="379"/>
      <c r="G38" s="382"/>
    </row>
    <row r="39" spans="1:7" ht="19.5" customHeight="1">
      <c r="A39" s="392"/>
      <c r="B39" s="336" t="s">
        <v>387</v>
      </c>
      <c r="C39" s="346" t="s">
        <v>383</v>
      </c>
      <c r="D39" s="277">
        <v>80.2</v>
      </c>
      <c r="E39" s="277">
        <v>80</v>
      </c>
      <c r="F39" s="379">
        <f aca="true" t="shared" si="1" ref="F39:F61">ROUND(E39/D39*100,1)</f>
        <v>99.8</v>
      </c>
      <c r="G39" s="382"/>
    </row>
    <row r="40" spans="1:7" ht="19.5" customHeight="1">
      <c r="A40" s="392"/>
      <c r="B40" s="336" t="s">
        <v>388</v>
      </c>
      <c r="C40" s="346" t="s">
        <v>389</v>
      </c>
      <c r="D40" s="277">
        <f>ROUND((D41*10/D39),1)</f>
        <v>73.2</v>
      </c>
      <c r="E40" s="277">
        <f>ROUND(E41*10/E39,1)</f>
        <v>73.4</v>
      </c>
      <c r="F40" s="379">
        <f t="shared" si="1"/>
        <v>100.3</v>
      </c>
      <c r="G40" s="382"/>
    </row>
    <row r="41" spans="2:7" ht="19.5" customHeight="1">
      <c r="B41" s="390" t="s">
        <v>390</v>
      </c>
      <c r="C41" s="346" t="s">
        <v>0</v>
      </c>
      <c r="D41" s="277">
        <v>587.2</v>
      </c>
      <c r="E41" s="277">
        <v>587.3</v>
      </c>
      <c r="F41" s="379">
        <f t="shared" si="1"/>
        <v>100</v>
      </c>
      <c r="G41" s="382"/>
    </row>
    <row r="42" spans="2:7" ht="19.5" customHeight="1">
      <c r="B42" s="389" t="s">
        <v>291</v>
      </c>
      <c r="C42" s="389"/>
      <c r="D42" s="277"/>
      <c r="E42" s="277"/>
      <c r="F42" s="379"/>
      <c r="G42" s="382"/>
    </row>
    <row r="43" spans="2:7" ht="19.5" customHeight="1">
      <c r="B43" s="336" t="s">
        <v>387</v>
      </c>
      <c r="C43" s="346" t="s">
        <v>383</v>
      </c>
      <c r="D43" s="277">
        <v>45.1</v>
      </c>
      <c r="E43" s="277">
        <v>60.3</v>
      </c>
      <c r="F43" s="379">
        <f t="shared" si="1"/>
        <v>133.7</v>
      </c>
      <c r="G43" s="382"/>
    </row>
    <row r="44" spans="2:7" ht="19.5" customHeight="1">
      <c r="B44" s="336" t="s">
        <v>388</v>
      </c>
      <c r="C44" s="346" t="s">
        <v>389</v>
      </c>
      <c r="D44" s="277">
        <f>ROUND((D45*10/D43),1)</f>
        <v>22.9</v>
      </c>
      <c r="E44" s="277">
        <f>ROUND(E45*10/E43,1)</f>
        <v>22.1</v>
      </c>
      <c r="F44" s="379">
        <f t="shared" si="1"/>
        <v>96.5</v>
      </c>
      <c r="G44" s="382"/>
    </row>
    <row r="45" spans="2:7" ht="19.5" customHeight="1">
      <c r="B45" s="390" t="s">
        <v>390</v>
      </c>
      <c r="C45" s="346" t="s">
        <v>0</v>
      </c>
      <c r="D45" s="277">
        <v>103.3</v>
      </c>
      <c r="E45" s="277">
        <v>133.5</v>
      </c>
      <c r="F45" s="379">
        <f t="shared" si="1"/>
        <v>129.2</v>
      </c>
      <c r="G45" s="382"/>
    </row>
    <row r="46" spans="2:7" ht="19.5" customHeight="1">
      <c r="B46" s="389" t="s">
        <v>292</v>
      </c>
      <c r="C46" s="389"/>
      <c r="D46" s="277"/>
      <c r="E46" s="277"/>
      <c r="F46" s="379"/>
      <c r="G46" s="382"/>
    </row>
    <row r="47" spans="2:7" ht="19.5" customHeight="1">
      <c r="B47" s="336" t="s">
        <v>387</v>
      </c>
      <c r="C47" s="346" t="s">
        <v>383</v>
      </c>
      <c r="D47" s="277">
        <v>7904</v>
      </c>
      <c r="E47" s="277">
        <v>8258.2</v>
      </c>
      <c r="F47" s="379">
        <f t="shared" si="1"/>
        <v>104.5</v>
      </c>
      <c r="G47" s="382"/>
    </row>
    <row r="48" spans="2:7" ht="19.5" customHeight="1">
      <c r="B48" s="336" t="s">
        <v>388</v>
      </c>
      <c r="C48" s="346" t="s">
        <v>389</v>
      </c>
      <c r="D48" s="277">
        <f>ROUND((D49*10/D47),1)</f>
        <v>38.5</v>
      </c>
      <c r="E48" s="277">
        <f>ROUND(E49*10/E47,1)</f>
        <v>39</v>
      </c>
      <c r="F48" s="379">
        <f t="shared" si="1"/>
        <v>101.3</v>
      </c>
      <c r="G48" s="382"/>
    </row>
    <row r="49" spans="2:7" ht="19.5" customHeight="1">
      <c r="B49" s="390" t="s">
        <v>390</v>
      </c>
      <c r="C49" s="346" t="s">
        <v>0</v>
      </c>
      <c r="D49" s="277">
        <v>30429.5</v>
      </c>
      <c r="E49" s="277">
        <v>32219</v>
      </c>
      <c r="F49" s="379">
        <f t="shared" si="1"/>
        <v>105.9</v>
      </c>
      <c r="G49" s="382"/>
    </row>
    <row r="50" spans="2:7" ht="19.5" customHeight="1">
      <c r="B50" s="389" t="s">
        <v>293</v>
      </c>
      <c r="C50" s="389"/>
      <c r="D50" s="277"/>
      <c r="E50" s="277"/>
      <c r="F50" s="379"/>
      <c r="G50" s="382"/>
    </row>
    <row r="51" spans="2:7" ht="19.5" customHeight="1">
      <c r="B51" s="336" t="s">
        <v>387</v>
      </c>
      <c r="C51" s="346" t="s">
        <v>383</v>
      </c>
      <c r="D51" s="277">
        <v>61.7</v>
      </c>
      <c r="E51" s="277">
        <v>51.7</v>
      </c>
      <c r="F51" s="379">
        <f t="shared" si="1"/>
        <v>83.8</v>
      </c>
      <c r="G51" s="382"/>
    </row>
    <row r="52" spans="2:7" ht="19.5" customHeight="1">
      <c r="B52" s="336" t="s">
        <v>388</v>
      </c>
      <c r="C52" s="346" t="s">
        <v>389</v>
      </c>
      <c r="D52" s="277">
        <f>ROUND((D53*10/D51),1)</f>
        <v>11.7</v>
      </c>
      <c r="E52" s="277">
        <f>ROUND(E53*10/E51,1)</f>
        <v>11.8</v>
      </c>
      <c r="F52" s="379">
        <f t="shared" si="1"/>
        <v>100.9</v>
      </c>
      <c r="G52" s="382"/>
    </row>
    <row r="53" spans="2:7" ht="19.5" customHeight="1">
      <c r="B53" s="390" t="s">
        <v>390</v>
      </c>
      <c r="C53" s="346" t="s">
        <v>0</v>
      </c>
      <c r="D53" s="277">
        <v>72.2</v>
      </c>
      <c r="E53" s="277">
        <v>61.1</v>
      </c>
      <c r="F53" s="379">
        <f t="shared" si="1"/>
        <v>84.6</v>
      </c>
      <c r="G53" s="382"/>
    </row>
    <row r="54" spans="2:7" ht="19.5" customHeight="1">
      <c r="B54" s="389" t="s">
        <v>294</v>
      </c>
      <c r="C54" s="389"/>
      <c r="D54" s="277"/>
      <c r="E54" s="277"/>
      <c r="F54" s="379"/>
      <c r="G54" s="382"/>
    </row>
    <row r="55" spans="2:7" ht="19.5" customHeight="1">
      <c r="B55" s="336" t="s">
        <v>387</v>
      </c>
      <c r="C55" s="346" t="s">
        <v>383</v>
      </c>
      <c r="D55" s="277">
        <v>5804.4</v>
      </c>
      <c r="E55" s="277">
        <v>5778</v>
      </c>
      <c r="F55" s="379">
        <f t="shared" si="1"/>
        <v>99.5</v>
      </c>
      <c r="G55" s="382"/>
    </row>
    <row r="56" spans="2:7" ht="19.5" customHeight="1">
      <c r="B56" s="336" t="s">
        <v>388</v>
      </c>
      <c r="C56" s="346" t="s">
        <v>389</v>
      </c>
      <c r="D56" s="277">
        <f>ROUND((D57*10/D55),1)</f>
        <v>196</v>
      </c>
      <c r="E56" s="277">
        <f>ROUND(E57*10/E55,1)</f>
        <v>197.2</v>
      </c>
      <c r="F56" s="379">
        <f t="shared" si="1"/>
        <v>100.6</v>
      </c>
      <c r="G56" s="382"/>
    </row>
    <row r="57" spans="2:7" ht="19.5" customHeight="1">
      <c r="B57" s="390" t="s">
        <v>390</v>
      </c>
      <c r="C57" s="346" t="s">
        <v>0</v>
      </c>
      <c r="D57" s="277">
        <v>113737.6</v>
      </c>
      <c r="E57" s="277">
        <v>113916.7</v>
      </c>
      <c r="F57" s="379">
        <f t="shared" si="1"/>
        <v>100.2</v>
      </c>
      <c r="G57" s="382"/>
    </row>
    <row r="58" spans="2:7" ht="19.5" customHeight="1">
      <c r="B58" s="389" t="s">
        <v>295</v>
      </c>
      <c r="C58" s="389"/>
      <c r="D58" s="277"/>
      <c r="E58" s="277"/>
      <c r="F58" s="379"/>
      <c r="G58" s="382"/>
    </row>
    <row r="59" spans="2:7" ht="19.5" customHeight="1">
      <c r="B59" s="336" t="s">
        <v>387</v>
      </c>
      <c r="C59" s="346" t="s">
        <v>383</v>
      </c>
      <c r="D59" s="277">
        <v>1092.4</v>
      </c>
      <c r="E59" s="277">
        <v>1150.6</v>
      </c>
      <c r="F59" s="379">
        <f t="shared" si="1"/>
        <v>105.3</v>
      </c>
      <c r="G59" s="382"/>
    </row>
    <row r="60" spans="2:7" ht="19.5" customHeight="1">
      <c r="B60" s="336" t="s">
        <v>388</v>
      </c>
      <c r="C60" s="346" t="s">
        <v>389</v>
      </c>
      <c r="D60" s="277">
        <f>ROUND((D61*10/D59),1)</f>
        <v>19.9</v>
      </c>
      <c r="E60" s="277">
        <f>ROUND(E61*10/E59,1)</f>
        <v>20</v>
      </c>
      <c r="F60" s="379">
        <f t="shared" si="1"/>
        <v>100.5</v>
      </c>
      <c r="G60" s="382"/>
    </row>
    <row r="61" spans="2:7" ht="19.5" customHeight="1">
      <c r="B61" s="390" t="s">
        <v>390</v>
      </c>
      <c r="C61" s="346" t="s">
        <v>0</v>
      </c>
      <c r="D61" s="277">
        <v>2174.4</v>
      </c>
      <c r="E61" s="277">
        <v>2301.7</v>
      </c>
      <c r="F61" s="379">
        <f t="shared" si="1"/>
        <v>105.9</v>
      </c>
      <c r="G61" s="382"/>
    </row>
    <row r="62" spans="2:3" ht="19.5" customHeight="1">
      <c r="B62" s="393"/>
      <c r="C62" s="393"/>
    </row>
    <row r="63" ht="19.5" customHeight="1"/>
    <row r="64" ht="19.5" customHeight="1"/>
    <row r="65" s="336" customFormat="1" ht="19.5" customHeight="1"/>
    <row r="66" s="336" customFormat="1" ht="19.5" customHeight="1"/>
    <row r="67" s="336" customFormat="1" ht="19.5" customHeight="1"/>
    <row r="68" s="336" customFormat="1" ht="19.5" customHeight="1"/>
    <row r="69" s="336" customFormat="1" ht="19.5" customHeight="1"/>
    <row r="70" s="336" customFormat="1" ht="19.5" customHeight="1"/>
    <row r="71" s="336" customFormat="1" ht="19.5" customHeight="1"/>
    <row r="72" s="336" customFormat="1" ht="19.5" customHeight="1"/>
    <row r="73" s="336" customFormat="1" ht="12.75"/>
    <row r="74" s="336" customFormat="1" ht="12.75"/>
    <row r="75" s="336" customFormat="1" ht="12.75"/>
    <row r="76" s="336" customFormat="1" ht="12.75"/>
    <row r="77" s="336" customFormat="1" ht="12.75"/>
    <row r="78" s="336" customFormat="1" ht="12.75"/>
    <row r="79" s="336" customFormat="1" ht="12.75"/>
    <row r="80" s="336" customFormat="1" ht="12.75"/>
    <row r="81" s="336" customFormat="1" ht="12.75"/>
    <row r="82" s="336" customFormat="1" ht="12.75"/>
    <row r="83" s="336" customFormat="1" ht="12.75"/>
    <row r="84" s="336" customFormat="1" ht="12.75"/>
    <row r="85" s="336" customFormat="1" ht="12.75"/>
    <row r="86" s="336" customFormat="1" ht="12.75"/>
    <row r="87" s="336" customFormat="1" ht="12.75"/>
    <row r="88" s="336" customFormat="1" ht="12.75"/>
    <row r="89" s="336" customFormat="1" ht="16.5" customHeight="1"/>
  </sheetData>
  <sheetProtection/>
  <mergeCells count="2">
    <mergeCell ref="A1:F1"/>
    <mergeCell ref="A35:F3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52">
      <selection activeCell="A34" sqref="A34:E60"/>
    </sheetView>
  </sheetViews>
  <sheetFormatPr defaultColWidth="9.140625" defaultRowHeight="12.75"/>
  <cols>
    <col min="1" max="1" width="6.00390625" style="5" customWidth="1"/>
    <col min="2" max="2" width="36.00390625" style="5" customWidth="1"/>
    <col min="3" max="3" width="16.421875" style="5" customWidth="1"/>
    <col min="4" max="4" width="17.28125" style="5" customWidth="1"/>
    <col min="5" max="5" width="16.140625" style="5" customWidth="1"/>
    <col min="6" max="16384" width="9.140625" style="5" customWidth="1"/>
  </cols>
  <sheetData>
    <row r="1" spans="1:5" ht="39.75" customHeight="1">
      <c r="A1" s="402" t="s">
        <v>319</v>
      </c>
      <c r="B1" s="403"/>
      <c r="C1" s="403"/>
      <c r="D1" s="403"/>
      <c r="E1" s="403"/>
    </row>
    <row r="2" spans="1:5" ht="19.5" customHeight="1" thickBot="1">
      <c r="A2" s="232"/>
      <c r="B2" s="4"/>
      <c r="C2" s="4"/>
      <c r="D2" s="4"/>
      <c r="E2" s="4"/>
    </row>
    <row r="3" spans="1:5" ht="79.5" customHeight="1">
      <c r="A3" s="233"/>
      <c r="B3" s="234"/>
      <c r="C3" s="235" t="s">
        <v>320</v>
      </c>
      <c r="D3" s="235" t="s">
        <v>321</v>
      </c>
      <c r="E3" s="235" t="s">
        <v>322</v>
      </c>
    </row>
    <row r="4" spans="1:5" ht="19.5" customHeight="1">
      <c r="A4" s="236"/>
      <c r="B4" s="232"/>
      <c r="C4" s="237"/>
      <c r="D4" s="237"/>
      <c r="E4" s="237"/>
    </row>
    <row r="5" spans="1:7" ht="19.5" customHeight="1">
      <c r="A5" s="236" t="s">
        <v>296</v>
      </c>
      <c r="B5" s="232"/>
      <c r="C5" s="276">
        <v>57823.6</v>
      </c>
      <c r="D5" s="276">
        <v>60333.9</v>
      </c>
      <c r="E5" s="276">
        <f>+D5/C5*100</f>
        <v>104.3413070095947</v>
      </c>
      <c r="F5" s="247"/>
      <c r="G5" s="247"/>
    </row>
    <row r="6" spans="1:6" ht="19.5" customHeight="1">
      <c r="A6" s="236" t="s">
        <v>297</v>
      </c>
      <c r="B6" s="238"/>
      <c r="C6" s="276">
        <f>C12+C16</f>
        <v>284631.80000000005</v>
      </c>
      <c r="D6" s="276">
        <f>D12+D16</f>
        <v>302059.1</v>
      </c>
      <c r="E6" s="276">
        <f aca="true" t="shared" si="0" ref="E6:E32">+D6/C6*100</f>
        <v>106.12275227153111</v>
      </c>
      <c r="F6" s="247"/>
    </row>
    <row r="7" spans="1:5" ht="19.5" customHeight="1">
      <c r="A7" s="239"/>
      <c r="B7" s="240"/>
      <c r="C7" s="191"/>
      <c r="D7" s="191"/>
      <c r="E7" s="191"/>
    </row>
    <row r="8" spans="1:5" ht="26.25" customHeight="1">
      <c r="A8" s="404" t="s">
        <v>283</v>
      </c>
      <c r="B8" s="404"/>
      <c r="C8" s="191"/>
      <c r="D8" s="191"/>
      <c r="E8" s="191"/>
    </row>
    <row r="9" spans="1:5" ht="19.5" customHeight="1">
      <c r="A9" s="232"/>
      <c r="B9" s="241" t="s">
        <v>301</v>
      </c>
      <c r="C9" s="191"/>
      <c r="D9" s="191"/>
      <c r="E9" s="191"/>
    </row>
    <row r="10" spans="1:6" ht="19.5" customHeight="1">
      <c r="A10" s="232"/>
      <c r="B10" s="242" t="s">
        <v>298</v>
      </c>
      <c r="C10" s="277">
        <v>41278</v>
      </c>
      <c r="D10" s="277">
        <v>42649.2</v>
      </c>
      <c r="E10" s="277">
        <f t="shared" si="0"/>
        <v>103.32186636949463</v>
      </c>
      <c r="F10" s="247"/>
    </row>
    <row r="11" spans="1:6" ht="19.5" customHeight="1">
      <c r="A11" s="232"/>
      <c r="B11" s="242" t="s">
        <v>299</v>
      </c>
      <c r="C11" s="277">
        <f>ROUND((C12*10/C10),1)</f>
        <v>64.6</v>
      </c>
      <c r="D11" s="277">
        <f>ROUND((D12*10/D10),1)</f>
        <v>65.6</v>
      </c>
      <c r="E11" s="277">
        <f t="shared" si="0"/>
        <v>101.54798761609906</v>
      </c>
      <c r="F11" s="247"/>
    </row>
    <row r="12" spans="1:6" ht="19.5" customHeight="1">
      <c r="A12" s="232"/>
      <c r="B12" s="243" t="s">
        <v>300</v>
      </c>
      <c r="C12" s="277">
        <v>266482.9</v>
      </c>
      <c r="D12" s="277">
        <v>279821.3</v>
      </c>
      <c r="E12" s="277">
        <f t="shared" si="0"/>
        <v>105.00534931134418</v>
      </c>
      <c r="F12" s="247"/>
    </row>
    <row r="13" spans="1:6" ht="19.5" customHeight="1">
      <c r="A13" s="232"/>
      <c r="B13" s="241" t="s">
        <v>285</v>
      </c>
      <c r="C13" s="267"/>
      <c r="D13" s="267"/>
      <c r="E13" s="267"/>
      <c r="F13" s="247"/>
    </row>
    <row r="14" spans="1:8" ht="19.5" customHeight="1">
      <c r="A14" s="232"/>
      <c r="B14" s="242" t="s">
        <v>298</v>
      </c>
      <c r="C14" s="277">
        <v>2938.3</v>
      </c>
      <c r="D14" s="277">
        <v>3534.4</v>
      </c>
      <c r="E14" s="277">
        <f t="shared" si="0"/>
        <v>120.28724092162135</v>
      </c>
      <c r="F14" s="247"/>
      <c r="H14" s="247"/>
    </row>
    <row r="15" spans="1:6" ht="19.5" customHeight="1">
      <c r="A15" s="232"/>
      <c r="B15" s="242" t="s">
        <v>299</v>
      </c>
      <c r="C15" s="277">
        <f>ROUND((C16*10/C14),1)</f>
        <v>61.8</v>
      </c>
      <c r="D15" s="277">
        <f>ROUND((D16*10/D14),1)</f>
        <v>62.9</v>
      </c>
      <c r="E15" s="277">
        <f t="shared" si="0"/>
        <v>101.77993527508092</v>
      </c>
      <c r="F15" s="247"/>
    </row>
    <row r="16" spans="1:6" ht="19.5" customHeight="1">
      <c r="A16" s="232"/>
      <c r="B16" s="243" t="s">
        <v>300</v>
      </c>
      <c r="C16" s="277">
        <v>18148.9</v>
      </c>
      <c r="D16" s="277">
        <v>22237.8</v>
      </c>
      <c r="E16" s="277">
        <f t="shared" si="0"/>
        <v>122.52974009444098</v>
      </c>
      <c r="F16" s="247"/>
    </row>
    <row r="17" spans="1:6" ht="19.5" customHeight="1">
      <c r="A17" s="232"/>
      <c r="B17" s="241" t="s">
        <v>286</v>
      </c>
      <c r="C17" s="277"/>
      <c r="D17" s="277"/>
      <c r="E17" s="277"/>
      <c r="F17" s="247"/>
    </row>
    <row r="18" spans="1:6" ht="19.5" customHeight="1">
      <c r="A18" s="232"/>
      <c r="B18" s="242" t="s">
        <v>298</v>
      </c>
      <c r="C18" s="277">
        <v>25.1</v>
      </c>
      <c r="D18" s="277">
        <v>51.6</v>
      </c>
      <c r="E18" s="277">
        <f t="shared" si="0"/>
        <v>205.5776892430279</v>
      </c>
      <c r="F18" s="247"/>
    </row>
    <row r="19" spans="1:6" ht="19.5" customHeight="1">
      <c r="A19" s="232"/>
      <c r="B19" s="242" t="s">
        <v>299</v>
      </c>
      <c r="C19" s="277">
        <f>ROUND((C20*10/C18),1)</f>
        <v>52.2</v>
      </c>
      <c r="D19" s="277">
        <f>ROUND((D20*10/D18),1)</f>
        <v>95.1</v>
      </c>
      <c r="E19" s="277">
        <f t="shared" si="0"/>
        <v>182.183908045977</v>
      </c>
      <c r="F19" s="247"/>
    </row>
    <row r="20" spans="1:6" ht="19.5" customHeight="1">
      <c r="A20" s="232"/>
      <c r="B20" s="243" t="s">
        <v>300</v>
      </c>
      <c r="C20" s="277">
        <v>131.1</v>
      </c>
      <c r="D20" s="277">
        <v>490.5</v>
      </c>
      <c r="E20" s="277">
        <f t="shared" si="0"/>
        <v>374.14187643020597</v>
      </c>
      <c r="F20" s="247"/>
    </row>
    <row r="21" spans="1:6" ht="19.5" customHeight="1">
      <c r="A21" s="232"/>
      <c r="B21" s="241" t="s">
        <v>287</v>
      </c>
      <c r="C21" s="277"/>
      <c r="D21" s="277"/>
      <c r="E21" s="277"/>
      <c r="F21" s="247"/>
    </row>
    <row r="22" spans="1:6" ht="19.5" customHeight="1">
      <c r="A22" s="232"/>
      <c r="B22" s="242" t="s">
        <v>298</v>
      </c>
      <c r="C22" s="277">
        <v>1296.6</v>
      </c>
      <c r="D22" s="277">
        <v>1262</v>
      </c>
      <c r="E22" s="277">
        <f t="shared" si="0"/>
        <v>97.33148233842358</v>
      </c>
      <c r="F22" s="247"/>
    </row>
    <row r="23" spans="1:6" ht="19.5" customHeight="1">
      <c r="A23" s="232"/>
      <c r="B23" s="242" t="s">
        <v>299</v>
      </c>
      <c r="C23" s="277">
        <f>ROUND((C24*10/C22),1)</f>
        <v>253.1</v>
      </c>
      <c r="D23" s="277">
        <f>ROUND((D24*10/D22),1)</f>
        <v>257.1</v>
      </c>
      <c r="E23" s="277">
        <f t="shared" si="0"/>
        <v>101.58040300276572</v>
      </c>
      <c r="F23" s="247"/>
    </row>
    <row r="24" spans="1:6" ht="19.5" customHeight="1">
      <c r="A24" s="232"/>
      <c r="B24" s="243" t="s">
        <v>300</v>
      </c>
      <c r="C24" s="277">
        <v>32816.8</v>
      </c>
      <c r="D24" s="277">
        <v>32441.5</v>
      </c>
      <c r="E24" s="277">
        <f t="shared" si="0"/>
        <v>98.85637844031106</v>
      </c>
      <c r="F24" s="247"/>
    </row>
    <row r="25" spans="1:6" ht="19.5" customHeight="1">
      <c r="A25" s="232"/>
      <c r="B25" s="241" t="s">
        <v>288</v>
      </c>
      <c r="C25" s="277"/>
      <c r="D25" s="277"/>
      <c r="E25" s="277"/>
      <c r="F25" s="247"/>
    </row>
    <row r="26" spans="1:6" ht="19.5" customHeight="1">
      <c r="A26" s="232"/>
      <c r="B26" s="242" t="s">
        <v>298</v>
      </c>
      <c r="C26" s="277">
        <v>12.8</v>
      </c>
      <c r="D26" s="277">
        <v>25.7</v>
      </c>
      <c r="E26" s="277">
        <f t="shared" si="0"/>
        <v>200.78125</v>
      </c>
      <c r="F26" s="247"/>
    </row>
    <row r="27" spans="1:6" ht="19.5" customHeight="1">
      <c r="A27" s="232"/>
      <c r="B27" s="242" t="s">
        <v>299</v>
      </c>
      <c r="C27" s="277">
        <f>ROUND((C28*10/C26),1)</f>
        <v>454.5</v>
      </c>
      <c r="D27" s="277">
        <f>ROUND((D28*10/D26),1)</f>
        <v>456.3</v>
      </c>
      <c r="E27" s="277">
        <f t="shared" si="0"/>
        <v>100.39603960396039</v>
      </c>
      <c r="F27" s="247"/>
    </row>
    <row r="28" spans="1:6" ht="19.5" customHeight="1">
      <c r="A28" s="232"/>
      <c r="B28" s="243" t="s">
        <v>300</v>
      </c>
      <c r="C28" s="277">
        <v>581.7</v>
      </c>
      <c r="D28" s="277">
        <v>1172.7</v>
      </c>
      <c r="E28" s="277">
        <f t="shared" si="0"/>
        <v>201.59876224858175</v>
      </c>
      <c r="F28" s="247"/>
    </row>
    <row r="29" spans="1:6" ht="19.5" customHeight="1">
      <c r="A29" s="232"/>
      <c r="B29" s="241" t="s">
        <v>289</v>
      </c>
      <c r="C29" s="277"/>
      <c r="D29" s="277"/>
      <c r="E29" s="277"/>
      <c r="F29" s="247"/>
    </row>
    <row r="30" spans="1:6" ht="19.5" customHeight="1">
      <c r="A30" s="232"/>
      <c r="B30" s="242" t="s">
        <v>298</v>
      </c>
      <c r="C30" s="277">
        <v>6.4</v>
      </c>
      <c r="D30" s="277">
        <v>6</v>
      </c>
      <c r="E30" s="277">
        <f t="shared" si="0"/>
        <v>93.75</v>
      </c>
      <c r="F30" s="247"/>
    </row>
    <row r="31" spans="1:6" ht="19.5" customHeight="1">
      <c r="A31" s="232"/>
      <c r="B31" s="242" t="s">
        <v>299</v>
      </c>
      <c r="C31" s="277">
        <f>ROUND((C32*10/C30),1)</f>
        <v>26.6</v>
      </c>
      <c r="D31" s="277">
        <f>ROUND((D32*10/D30),1)</f>
        <v>27</v>
      </c>
      <c r="E31" s="277">
        <f t="shared" si="0"/>
        <v>101.50375939849623</v>
      </c>
      <c r="F31" s="247"/>
    </row>
    <row r="32" spans="1:6" ht="19.5" customHeight="1">
      <c r="A32" s="232"/>
      <c r="B32" s="243" t="s">
        <v>300</v>
      </c>
      <c r="C32" s="277">
        <v>17</v>
      </c>
      <c r="D32" s="277">
        <v>16.2</v>
      </c>
      <c r="E32" s="277">
        <f t="shared" si="0"/>
        <v>95.29411764705881</v>
      </c>
      <c r="F32" s="247"/>
    </row>
    <row r="33" spans="1:6" ht="19.5" customHeight="1">
      <c r="A33" s="232"/>
      <c r="B33" s="243"/>
      <c r="C33" s="244"/>
      <c r="D33" s="244"/>
      <c r="E33" s="237"/>
      <c r="F33" s="247"/>
    </row>
    <row r="34" spans="1:6" ht="39.75" customHeight="1">
      <c r="A34" s="403" t="s">
        <v>323</v>
      </c>
      <c r="B34" s="403"/>
      <c r="C34" s="403"/>
      <c r="D34" s="403"/>
      <c r="E34" s="403"/>
      <c r="F34" s="247"/>
    </row>
    <row r="35" spans="1:6" ht="19.5" customHeight="1" thickBot="1">
      <c r="A35" s="232"/>
      <c r="B35" s="4"/>
      <c r="C35" s="4"/>
      <c r="D35" s="4"/>
      <c r="E35" s="4"/>
      <c r="F35" s="247"/>
    </row>
    <row r="36" spans="1:6" ht="79.5" customHeight="1">
      <c r="A36" s="233"/>
      <c r="B36" s="234"/>
      <c r="C36" s="235" t="s">
        <v>320</v>
      </c>
      <c r="D36" s="235" t="s">
        <v>321</v>
      </c>
      <c r="E36" s="235" t="s">
        <v>322</v>
      </c>
      <c r="F36" s="247"/>
    </row>
    <row r="37" spans="1:6" ht="19.5" customHeight="1">
      <c r="A37" s="245"/>
      <c r="B37" s="241" t="s">
        <v>290</v>
      </c>
      <c r="C37" s="244"/>
      <c r="D37" s="244"/>
      <c r="E37" s="237"/>
      <c r="F37" s="247"/>
    </row>
    <row r="38" spans="1:6" ht="19.5" customHeight="1">
      <c r="A38" s="245"/>
      <c r="B38" s="242" t="s">
        <v>298</v>
      </c>
      <c r="C38" s="277">
        <v>73.1</v>
      </c>
      <c r="D38" s="277">
        <v>76.6</v>
      </c>
      <c r="E38" s="277">
        <f>+D38/C38*100</f>
        <v>104.78796169630643</v>
      </c>
      <c r="F38" s="247"/>
    </row>
    <row r="39" spans="1:6" ht="19.5" customHeight="1">
      <c r="A39" s="245"/>
      <c r="B39" s="242" t="s">
        <v>299</v>
      </c>
      <c r="C39" s="277">
        <f>ROUND((C40*10/C38),1)</f>
        <v>71</v>
      </c>
      <c r="D39" s="277">
        <f>ROUND((D40*10/D38),1)</f>
        <v>71.9</v>
      </c>
      <c r="E39" s="277">
        <f aca="true" t="shared" si="1" ref="E39:E60">+D39/C39*100</f>
        <v>101.26760563380282</v>
      </c>
      <c r="F39" s="247"/>
    </row>
    <row r="40" spans="2:6" ht="19.5" customHeight="1">
      <c r="B40" s="243" t="s">
        <v>300</v>
      </c>
      <c r="C40" s="277">
        <v>519.2</v>
      </c>
      <c r="D40" s="277">
        <v>550.5</v>
      </c>
      <c r="E40" s="277">
        <f t="shared" si="1"/>
        <v>106.02850539291215</v>
      </c>
      <c r="F40" s="247"/>
    </row>
    <row r="41" spans="2:6" ht="19.5" customHeight="1">
      <c r="B41" s="241" t="s">
        <v>291</v>
      </c>
      <c r="C41" s="277"/>
      <c r="D41" s="277"/>
      <c r="E41" s="277"/>
      <c r="F41" s="247"/>
    </row>
    <row r="42" spans="2:6" ht="19.5" customHeight="1">
      <c r="B42" s="242" t="s">
        <v>298</v>
      </c>
      <c r="C42" s="277">
        <v>46.2</v>
      </c>
      <c r="D42" s="277">
        <v>42.4</v>
      </c>
      <c r="E42" s="277">
        <f t="shared" si="1"/>
        <v>91.77489177489177</v>
      </c>
      <c r="F42" s="247"/>
    </row>
    <row r="43" spans="2:6" ht="19.5" customHeight="1">
      <c r="B43" s="242" t="s">
        <v>299</v>
      </c>
      <c r="C43" s="277">
        <f>ROUND((C44*10/C42),1)</f>
        <v>23.1</v>
      </c>
      <c r="D43" s="277">
        <f>ROUND((D44*10/D42),1)</f>
        <v>23.5</v>
      </c>
      <c r="E43" s="277">
        <f t="shared" si="1"/>
        <v>101.73160173160171</v>
      </c>
      <c r="F43" s="247"/>
    </row>
    <row r="44" spans="2:6" ht="19.5" customHeight="1">
      <c r="B44" s="243" t="s">
        <v>300</v>
      </c>
      <c r="C44" s="277">
        <v>106.9</v>
      </c>
      <c r="D44" s="277">
        <v>99.8</v>
      </c>
      <c r="E44" s="277">
        <f t="shared" si="1"/>
        <v>93.35827876520112</v>
      </c>
      <c r="F44" s="247"/>
    </row>
    <row r="45" spans="2:6" ht="19.5" customHeight="1">
      <c r="B45" s="241" t="s">
        <v>292</v>
      </c>
      <c r="C45" s="277"/>
      <c r="D45" s="277"/>
      <c r="E45" s="277"/>
      <c r="F45" s="247"/>
    </row>
    <row r="46" spans="2:6" ht="19.5" customHeight="1">
      <c r="B46" s="242" t="s">
        <v>298</v>
      </c>
      <c r="C46" s="277">
        <v>1708.9</v>
      </c>
      <c r="D46" s="277">
        <v>1706.1</v>
      </c>
      <c r="E46" s="277">
        <f t="shared" si="1"/>
        <v>99.83615191058574</v>
      </c>
      <c r="F46" s="247"/>
    </row>
    <row r="47" spans="2:6" ht="19.5" customHeight="1">
      <c r="B47" s="242" t="s">
        <v>299</v>
      </c>
      <c r="C47" s="277">
        <f>ROUND((C48*10/C46),1)</f>
        <v>30.9</v>
      </c>
      <c r="D47" s="277">
        <f>ROUND((D48*10/D46),1)</f>
        <v>31</v>
      </c>
      <c r="E47" s="277">
        <f t="shared" si="1"/>
        <v>100.32362459546927</v>
      </c>
      <c r="F47" s="247"/>
    </row>
    <row r="48" spans="2:6" ht="19.5" customHeight="1">
      <c r="B48" s="243" t="s">
        <v>300</v>
      </c>
      <c r="C48" s="277">
        <v>5280.8</v>
      </c>
      <c r="D48" s="277">
        <v>5295.9</v>
      </c>
      <c r="E48" s="277">
        <f t="shared" si="1"/>
        <v>100.28594152401152</v>
      </c>
      <c r="F48" s="247"/>
    </row>
    <row r="49" spans="2:6" ht="19.5" customHeight="1">
      <c r="B49" s="241" t="s">
        <v>293</v>
      </c>
      <c r="C49" s="277"/>
      <c r="D49" s="277"/>
      <c r="E49" s="277"/>
      <c r="F49" s="247"/>
    </row>
    <row r="50" spans="2:6" ht="19.5" customHeight="1">
      <c r="B50" s="242" t="s">
        <v>298</v>
      </c>
      <c r="C50" s="277">
        <v>2730.6</v>
      </c>
      <c r="D50" s="277">
        <v>2798.4</v>
      </c>
      <c r="E50" s="277">
        <f t="shared" si="1"/>
        <v>102.48297077565371</v>
      </c>
      <c r="F50" s="247"/>
    </row>
    <row r="51" spans="2:6" ht="19.5" customHeight="1">
      <c r="B51" s="242" t="s">
        <v>299</v>
      </c>
      <c r="C51" s="277">
        <f>ROUND((C52*10/C50),1)</f>
        <v>9.4</v>
      </c>
      <c r="D51" s="277">
        <f>ROUND((D52*10/D50),1)</f>
        <v>9.6</v>
      </c>
      <c r="E51" s="277">
        <f t="shared" si="1"/>
        <v>102.12765957446808</v>
      </c>
      <c r="F51" s="247"/>
    </row>
    <row r="52" spans="2:6" ht="19.5" customHeight="1">
      <c r="B52" s="243" t="s">
        <v>300</v>
      </c>
      <c r="C52" s="277">
        <v>2576</v>
      </c>
      <c r="D52" s="277">
        <v>2693.9</v>
      </c>
      <c r="E52" s="277">
        <f t="shared" si="1"/>
        <v>104.57686335403726</v>
      </c>
      <c r="F52" s="247"/>
    </row>
    <row r="53" spans="2:6" ht="19.5" customHeight="1">
      <c r="B53" s="241" t="s">
        <v>294</v>
      </c>
      <c r="C53" s="277"/>
      <c r="D53" s="277"/>
      <c r="E53" s="277"/>
      <c r="F53" s="247"/>
    </row>
    <row r="54" spans="2:6" ht="19.5" customHeight="1">
      <c r="B54" s="242" t="s">
        <v>298</v>
      </c>
      <c r="C54" s="277">
        <v>4529.9</v>
      </c>
      <c r="D54" s="277">
        <v>5062</v>
      </c>
      <c r="E54" s="277">
        <f t="shared" si="1"/>
        <v>111.74639616768583</v>
      </c>
      <c r="F54" s="247"/>
    </row>
    <row r="55" spans="2:6" ht="19.5" customHeight="1">
      <c r="B55" s="242" t="s">
        <v>299</v>
      </c>
      <c r="C55" s="277">
        <f>ROUND((C56*10/C54),1)</f>
        <v>193.2</v>
      </c>
      <c r="D55" s="277">
        <f>ROUND((D56*10/D54),1)</f>
        <v>196.4</v>
      </c>
      <c r="E55" s="277">
        <f t="shared" si="1"/>
        <v>101.65631469979297</v>
      </c>
      <c r="F55" s="247"/>
    </row>
    <row r="56" spans="2:6" ht="19.5" customHeight="1">
      <c r="B56" s="243" t="s">
        <v>300</v>
      </c>
      <c r="C56" s="277">
        <v>87517.2</v>
      </c>
      <c r="D56" s="277">
        <v>99440.3</v>
      </c>
      <c r="E56" s="277">
        <f t="shared" si="1"/>
        <v>113.62372196551078</v>
      </c>
      <c r="F56" s="247"/>
    </row>
    <row r="57" spans="2:6" ht="19.5" customHeight="1">
      <c r="B57" s="241" t="s">
        <v>302</v>
      </c>
      <c r="C57" s="277"/>
      <c r="D57" s="277"/>
      <c r="E57" s="277"/>
      <c r="F57" s="247"/>
    </row>
    <row r="58" spans="2:6" ht="19.5" customHeight="1">
      <c r="B58" s="242" t="s">
        <v>298</v>
      </c>
      <c r="C58" s="277">
        <v>721.8</v>
      </c>
      <c r="D58" s="277">
        <v>670.9</v>
      </c>
      <c r="E58" s="277">
        <f t="shared" si="1"/>
        <v>92.9481850928235</v>
      </c>
      <c r="F58" s="247"/>
    </row>
    <row r="59" spans="2:6" ht="19.5" customHeight="1">
      <c r="B59" s="242" t="s">
        <v>299</v>
      </c>
      <c r="C59" s="277">
        <f>ROUND((C60*10/C58),1)</f>
        <v>15.9</v>
      </c>
      <c r="D59" s="277">
        <f>ROUND((D60*10/D58),1)</f>
        <v>16.2</v>
      </c>
      <c r="E59" s="277">
        <f t="shared" si="1"/>
        <v>101.88679245283019</v>
      </c>
      <c r="F59" s="247"/>
    </row>
    <row r="60" spans="2:6" ht="19.5" customHeight="1">
      <c r="B60" s="243" t="s">
        <v>300</v>
      </c>
      <c r="C60" s="277">
        <v>1149.9</v>
      </c>
      <c r="D60" s="277">
        <v>1083.6</v>
      </c>
      <c r="E60" s="277">
        <f t="shared" si="1"/>
        <v>94.2342812418471</v>
      </c>
      <c r="F60" s="247"/>
    </row>
    <row r="61" ht="19.5" customHeight="1">
      <c r="B61" s="246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88" ht="16.5" customHeight="1"/>
  </sheetData>
  <sheetProtection/>
  <mergeCells count="3">
    <mergeCell ref="A1:E1"/>
    <mergeCell ref="A8:B8"/>
    <mergeCell ref="A34:E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1.00390625" style="19" customWidth="1"/>
    <col min="2" max="2" width="11.57421875" style="19" customWidth="1"/>
    <col min="3" max="3" width="12.140625" style="19" customWidth="1"/>
    <col min="4" max="5" width="13.421875" style="19" bestFit="1" customWidth="1"/>
    <col min="6" max="6" width="5.7109375" style="19" customWidth="1"/>
    <col min="7" max="16384" width="9.140625" style="19" customWidth="1"/>
  </cols>
  <sheetData>
    <row r="1" spans="1:5" ht="24.75" customHeight="1">
      <c r="A1" s="405" t="s">
        <v>324</v>
      </c>
      <c r="B1" s="405"/>
      <c r="C1" s="405"/>
      <c r="D1" s="405"/>
      <c r="E1" s="405"/>
    </row>
    <row r="2" ht="16.5" customHeight="1" thickBot="1">
      <c r="E2" s="115" t="s">
        <v>30</v>
      </c>
    </row>
    <row r="3" spans="1:6" ht="18" customHeight="1">
      <c r="A3" s="116"/>
      <c r="B3" s="123" t="s">
        <v>271</v>
      </c>
      <c r="C3" s="123" t="s">
        <v>303</v>
      </c>
      <c r="D3" s="123" t="s">
        <v>303</v>
      </c>
      <c r="E3" s="328" t="s">
        <v>304</v>
      </c>
      <c r="F3" s="117"/>
    </row>
    <row r="4" spans="1:6" ht="18" customHeight="1">
      <c r="A4" s="334"/>
      <c r="B4" s="328" t="s">
        <v>332</v>
      </c>
      <c r="C4" s="328" t="s">
        <v>332</v>
      </c>
      <c r="D4" s="328" t="s">
        <v>332</v>
      </c>
      <c r="E4" s="328" t="s">
        <v>332</v>
      </c>
      <c r="F4" s="117"/>
    </row>
    <row r="5" spans="1:6" ht="18" customHeight="1">
      <c r="A5" s="334"/>
      <c r="B5" s="328" t="s">
        <v>225</v>
      </c>
      <c r="C5" s="328" t="s">
        <v>225</v>
      </c>
      <c r="D5" s="328" t="s">
        <v>225</v>
      </c>
      <c r="E5" s="328" t="s">
        <v>225</v>
      </c>
      <c r="F5" s="117"/>
    </row>
    <row r="6" spans="1:6" ht="18" customHeight="1">
      <c r="A6" s="334"/>
      <c r="B6" s="328" t="s">
        <v>171</v>
      </c>
      <c r="C6" s="328" t="s">
        <v>272</v>
      </c>
      <c r="D6" s="328" t="s">
        <v>171</v>
      </c>
      <c r="E6" s="328" t="s">
        <v>171</v>
      </c>
      <c r="F6" s="117"/>
    </row>
    <row r="7" spans="1:6" ht="18" customHeight="1">
      <c r="A7" s="334"/>
      <c r="B7" s="121" t="s">
        <v>312</v>
      </c>
      <c r="C7" s="121" t="s">
        <v>332</v>
      </c>
      <c r="D7" s="121" t="s">
        <v>312</v>
      </c>
      <c r="E7" s="121" t="s">
        <v>312</v>
      </c>
      <c r="F7" s="117"/>
    </row>
    <row r="8" spans="1:7" s="336" customFormat="1" ht="18" customHeight="1">
      <c r="A8" s="140" t="s">
        <v>70</v>
      </c>
      <c r="B8" s="335">
        <v>106.18</v>
      </c>
      <c r="C8" s="335">
        <v>99.18</v>
      </c>
      <c r="D8" s="335">
        <v>109.79</v>
      </c>
      <c r="E8" s="335">
        <v>107.04</v>
      </c>
      <c r="G8" s="337"/>
    </row>
    <row r="9" spans="1:5" s="336" customFormat="1" ht="18" customHeight="1">
      <c r="A9" s="338" t="s">
        <v>22</v>
      </c>
      <c r="B9" s="335"/>
      <c r="C9" s="335"/>
      <c r="D9" s="335"/>
      <c r="E9" s="335"/>
    </row>
    <row r="10" spans="1:7" s="336" customFormat="1" ht="18" customHeight="1">
      <c r="A10" s="46" t="s">
        <v>31</v>
      </c>
      <c r="B10" s="335">
        <v>52.19</v>
      </c>
      <c r="C10" s="335">
        <v>92.77</v>
      </c>
      <c r="D10" s="335">
        <v>70.35</v>
      </c>
      <c r="E10" s="335">
        <v>67.57</v>
      </c>
      <c r="G10" s="337">
        <f>100-E10</f>
        <v>32.43000000000001</v>
      </c>
    </row>
    <row r="11" spans="1:7" s="336" customFormat="1" ht="18" customHeight="1">
      <c r="A11" s="339" t="s">
        <v>32</v>
      </c>
      <c r="B11" s="340">
        <v>9.89</v>
      </c>
      <c r="C11" s="340">
        <v>104.35</v>
      </c>
      <c r="D11" s="340">
        <v>24.83</v>
      </c>
      <c r="E11" s="340">
        <v>22.39</v>
      </c>
      <c r="G11" s="337"/>
    </row>
    <row r="12" spans="1:7" s="336" customFormat="1" ht="18" customHeight="1">
      <c r="A12" s="339" t="s">
        <v>33</v>
      </c>
      <c r="B12" s="340">
        <v>84.07</v>
      </c>
      <c r="C12" s="340">
        <v>91.75</v>
      </c>
      <c r="D12" s="340">
        <v>86.31</v>
      </c>
      <c r="E12" s="340">
        <v>101.45</v>
      </c>
      <c r="G12" s="337"/>
    </row>
    <row r="13" spans="1:7" s="336" customFormat="1" ht="18" customHeight="1">
      <c r="A13" s="46" t="s">
        <v>34</v>
      </c>
      <c r="B13" s="335">
        <v>106.07</v>
      </c>
      <c r="C13" s="335">
        <v>98.92</v>
      </c>
      <c r="D13" s="335">
        <v>109.05</v>
      </c>
      <c r="E13" s="335">
        <v>106.91</v>
      </c>
      <c r="G13" s="337"/>
    </row>
    <row r="14" spans="1:5" s="336" customFormat="1" ht="18" customHeight="1">
      <c r="A14" s="339" t="s">
        <v>35</v>
      </c>
      <c r="B14" s="340">
        <v>106.07</v>
      </c>
      <c r="C14" s="340">
        <v>102.64</v>
      </c>
      <c r="D14" s="340">
        <v>108.1</v>
      </c>
      <c r="E14" s="340">
        <v>109.15</v>
      </c>
    </row>
    <row r="15" spans="1:5" s="336" customFormat="1" ht="18" customHeight="1">
      <c r="A15" s="339" t="s">
        <v>36</v>
      </c>
      <c r="B15" s="340">
        <v>132.18</v>
      </c>
      <c r="C15" s="340">
        <v>98.55</v>
      </c>
      <c r="D15" s="340">
        <v>145.08</v>
      </c>
      <c r="E15" s="340">
        <v>120</v>
      </c>
    </row>
    <row r="16" spans="1:5" s="336" customFormat="1" ht="18" customHeight="1">
      <c r="A16" s="339" t="s">
        <v>124</v>
      </c>
      <c r="B16" s="340">
        <v>110.7</v>
      </c>
      <c r="C16" s="340">
        <v>95.54</v>
      </c>
      <c r="D16" s="340">
        <v>101.9</v>
      </c>
      <c r="E16" s="340">
        <v>115.76</v>
      </c>
    </row>
    <row r="17" spans="1:5" s="336" customFormat="1" ht="18" customHeight="1">
      <c r="A17" s="339" t="s">
        <v>37</v>
      </c>
      <c r="B17" s="340">
        <v>144.82</v>
      </c>
      <c r="C17" s="340">
        <v>108.55</v>
      </c>
      <c r="D17" s="340">
        <v>171.77</v>
      </c>
      <c r="E17" s="340">
        <v>121.96</v>
      </c>
    </row>
    <row r="18" spans="1:5" s="336" customFormat="1" ht="18" customHeight="1">
      <c r="A18" s="339" t="s">
        <v>125</v>
      </c>
      <c r="B18" s="340">
        <v>128</v>
      </c>
      <c r="C18" s="340">
        <v>95.83</v>
      </c>
      <c r="D18" s="340">
        <v>90.02</v>
      </c>
      <c r="E18" s="340">
        <v>90.03</v>
      </c>
    </row>
    <row r="19" spans="1:5" s="336" customFormat="1" ht="42.75" customHeight="1">
      <c r="A19" s="341" t="s">
        <v>38</v>
      </c>
      <c r="B19" s="340">
        <v>150.46</v>
      </c>
      <c r="C19" s="340">
        <v>105.27</v>
      </c>
      <c r="D19" s="340">
        <v>173.87</v>
      </c>
      <c r="E19" s="340">
        <v>125.8</v>
      </c>
    </row>
    <row r="20" spans="1:5" s="336" customFormat="1" ht="18" customHeight="1">
      <c r="A20" s="339" t="s">
        <v>39</v>
      </c>
      <c r="B20" s="340">
        <v>102.37</v>
      </c>
      <c r="C20" s="340">
        <v>92.38</v>
      </c>
      <c r="D20" s="340">
        <v>99.4</v>
      </c>
      <c r="E20" s="340">
        <v>101.67</v>
      </c>
    </row>
    <row r="21" spans="1:5" s="336" customFormat="1" ht="18" customHeight="1">
      <c r="A21" s="339" t="s">
        <v>126</v>
      </c>
      <c r="B21" s="340">
        <v>104.65</v>
      </c>
      <c r="C21" s="340">
        <v>109.05</v>
      </c>
      <c r="D21" s="340">
        <v>138.41</v>
      </c>
      <c r="E21" s="340">
        <v>100.98</v>
      </c>
    </row>
    <row r="22" spans="1:5" s="336" customFormat="1" ht="18" customHeight="1">
      <c r="A22" s="339" t="s">
        <v>127</v>
      </c>
      <c r="B22" s="340">
        <v>90.15</v>
      </c>
      <c r="C22" s="340">
        <v>81.05</v>
      </c>
      <c r="D22" s="340">
        <v>163.58</v>
      </c>
      <c r="E22" s="340">
        <v>105.97</v>
      </c>
    </row>
    <row r="23" spans="1:5" s="336" customFormat="1" ht="18" customHeight="1">
      <c r="A23" s="339" t="s">
        <v>40</v>
      </c>
      <c r="B23" s="340">
        <v>62.66</v>
      </c>
      <c r="C23" s="340">
        <v>126.6</v>
      </c>
      <c r="D23" s="340">
        <v>76.06</v>
      </c>
      <c r="E23" s="340">
        <v>102.68</v>
      </c>
    </row>
    <row r="24" spans="1:5" s="336" customFormat="1" ht="18" customHeight="1">
      <c r="A24" s="339" t="s">
        <v>128</v>
      </c>
      <c r="B24" s="340">
        <v>27.65</v>
      </c>
      <c r="C24" s="340">
        <v>92.85</v>
      </c>
      <c r="D24" s="340">
        <v>59.68</v>
      </c>
      <c r="E24" s="340">
        <v>56.35</v>
      </c>
    </row>
    <row r="25" spans="1:5" s="336" customFormat="1" ht="18" customHeight="1">
      <c r="A25" s="339" t="s">
        <v>41</v>
      </c>
      <c r="B25" s="340">
        <v>111.28</v>
      </c>
      <c r="C25" s="340">
        <v>99.1</v>
      </c>
      <c r="D25" s="340">
        <v>117.66</v>
      </c>
      <c r="E25" s="340">
        <v>102.27</v>
      </c>
    </row>
    <row r="26" spans="1:5" s="336" customFormat="1" ht="18" customHeight="1">
      <c r="A26" s="339" t="s">
        <v>129</v>
      </c>
      <c r="B26" s="340">
        <v>68.73</v>
      </c>
      <c r="C26" s="340">
        <v>58.14</v>
      </c>
      <c r="D26" s="340">
        <v>52.94</v>
      </c>
      <c r="E26" s="340">
        <v>74.82</v>
      </c>
    </row>
    <row r="27" spans="1:5" s="336" customFormat="1" ht="30" customHeight="1">
      <c r="A27" s="341" t="s">
        <v>42</v>
      </c>
      <c r="B27" s="340">
        <v>55.39</v>
      </c>
      <c r="C27" s="340">
        <v>102.33</v>
      </c>
      <c r="D27" s="340">
        <v>61.42</v>
      </c>
      <c r="E27" s="340">
        <v>69.27</v>
      </c>
    </row>
    <row r="28" spans="1:5" s="336" customFormat="1" ht="17.25" customHeight="1">
      <c r="A28" s="341" t="s">
        <v>130</v>
      </c>
      <c r="B28" s="340">
        <v>26.92</v>
      </c>
      <c r="C28" s="340">
        <v>152.38</v>
      </c>
      <c r="D28" s="340">
        <v>44.44</v>
      </c>
      <c r="E28" s="340">
        <v>65.94</v>
      </c>
    </row>
    <row r="29" spans="1:5" s="336" customFormat="1" ht="18" customHeight="1">
      <c r="A29" s="341" t="s">
        <v>131</v>
      </c>
      <c r="B29" s="340">
        <v>108.82</v>
      </c>
      <c r="C29" s="340">
        <v>123.62</v>
      </c>
      <c r="D29" s="340">
        <v>706.66</v>
      </c>
      <c r="E29" s="340">
        <v>114.12</v>
      </c>
    </row>
    <row r="30" spans="1:5" s="336" customFormat="1" ht="18" customHeight="1">
      <c r="A30" s="341" t="s">
        <v>132</v>
      </c>
      <c r="B30" s="340">
        <v>52.31</v>
      </c>
      <c r="C30" s="340">
        <v>109.81</v>
      </c>
      <c r="D30" s="340">
        <v>86.7</v>
      </c>
      <c r="E30" s="340">
        <v>40.03</v>
      </c>
    </row>
    <row r="31" spans="1:5" s="336" customFormat="1" ht="18" customHeight="1">
      <c r="A31" s="339" t="s">
        <v>43</v>
      </c>
      <c r="B31" s="340">
        <v>109.9</v>
      </c>
      <c r="C31" s="340">
        <v>81.78</v>
      </c>
      <c r="D31" s="340">
        <v>91.32</v>
      </c>
      <c r="E31" s="340">
        <v>114.91</v>
      </c>
    </row>
    <row r="32" spans="1:5" s="336" customFormat="1" ht="18" customHeight="1">
      <c r="A32" s="339" t="s">
        <v>133</v>
      </c>
      <c r="B32" s="340">
        <v>200</v>
      </c>
      <c r="C32" s="340">
        <v>75</v>
      </c>
      <c r="D32" s="348" t="s">
        <v>84</v>
      </c>
      <c r="E32" s="340">
        <v>189.36</v>
      </c>
    </row>
    <row r="33" spans="1:5" s="336" customFormat="1" ht="19.5" customHeight="1">
      <c r="A33" s="339" t="s">
        <v>134</v>
      </c>
      <c r="B33" s="340">
        <v>95.93</v>
      </c>
      <c r="C33" s="340">
        <v>95.08</v>
      </c>
      <c r="D33" s="340">
        <v>102.57</v>
      </c>
      <c r="E33" s="340">
        <v>116.39</v>
      </c>
    </row>
    <row r="34" spans="1:5" s="336" customFormat="1" ht="28.5" customHeight="1">
      <c r="A34" s="342" t="s">
        <v>44</v>
      </c>
      <c r="B34" s="343">
        <v>127.39</v>
      </c>
      <c r="C34" s="343">
        <v>103.83</v>
      </c>
      <c r="D34" s="343">
        <v>129.79</v>
      </c>
      <c r="E34" s="343">
        <v>119.8</v>
      </c>
    </row>
    <row r="35" spans="1:5" s="336" customFormat="1" ht="28.5" customHeight="1">
      <c r="A35" s="341" t="s">
        <v>45</v>
      </c>
      <c r="B35" s="340">
        <v>127.39</v>
      </c>
      <c r="C35" s="340">
        <v>103.83</v>
      </c>
      <c r="D35" s="340">
        <v>129.79</v>
      </c>
      <c r="E35" s="340">
        <v>119.8</v>
      </c>
    </row>
    <row r="36" spans="1:7" s="336" customFormat="1" ht="18" customHeight="1">
      <c r="A36" s="46" t="s">
        <v>46</v>
      </c>
      <c r="B36" s="335">
        <v>111.77</v>
      </c>
      <c r="C36" s="335">
        <v>97.7</v>
      </c>
      <c r="D36" s="335">
        <v>113.34</v>
      </c>
      <c r="E36" s="335">
        <v>105.12</v>
      </c>
      <c r="G36" s="337"/>
    </row>
    <row r="37" spans="1:5" s="336" customFormat="1" ht="21" customHeight="1">
      <c r="A37" s="339" t="s">
        <v>47</v>
      </c>
      <c r="B37" s="340">
        <v>113.55</v>
      </c>
      <c r="C37" s="340">
        <v>95.07</v>
      </c>
      <c r="D37" s="340">
        <v>105.36</v>
      </c>
      <c r="E37" s="340">
        <v>104.22</v>
      </c>
    </row>
    <row r="38" spans="1:5" s="336" customFormat="1" ht="29.25" customHeight="1">
      <c r="A38" s="341" t="s">
        <v>48</v>
      </c>
      <c r="B38" s="344">
        <v>109.22</v>
      </c>
      <c r="C38" s="344">
        <v>101.62</v>
      </c>
      <c r="D38" s="344">
        <v>126.67</v>
      </c>
      <c r="E38" s="344">
        <v>106.36</v>
      </c>
    </row>
    <row r="39" spans="2:5" ht="12.75">
      <c r="B39" s="344"/>
      <c r="C39" s="344"/>
      <c r="D39" s="344"/>
      <c r="E39" s="344"/>
    </row>
  </sheetData>
  <sheetProtection/>
  <mergeCells count="1">
    <mergeCell ref="A1:E1"/>
  </mergeCells>
  <printOptions horizontalCentered="1"/>
  <pageMargins left="0.1968503937007874" right="0.15748031496062992" top="0.2755905511811024" bottom="0.275590551181102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63">
      <selection activeCell="A42" sqref="A42:H65"/>
    </sheetView>
  </sheetViews>
  <sheetFormatPr defaultColWidth="9.140625" defaultRowHeight="12.75"/>
  <cols>
    <col min="1" max="1" width="38.7109375" style="118" customWidth="1"/>
    <col min="2" max="2" width="10.57421875" style="120" bestFit="1" customWidth="1"/>
    <col min="3" max="5" width="10.00390625" style="120" customWidth="1"/>
    <col min="6" max="7" width="9.57421875" style="120" bestFit="1" customWidth="1"/>
    <col min="8" max="8" width="13.421875" style="120" bestFit="1" customWidth="1"/>
    <col min="9" max="9" width="3.140625" style="118" customWidth="1"/>
    <col min="10" max="16384" width="9.140625" style="118" customWidth="1"/>
  </cols>
  <sheetData>
    <row r="1" spans="1:8" ht="25.5" customHeight="1">
      <c r="A1" s="405" t="s">
        <v>338</v>
      </c>
      <c r="B1" s="405"/>
      <c r="C1" s="405"/>
      <c r="D1" s="405"/>
      <c r="E1" s="405"/>
      <c r="F1" s="405"/>
      <c r="G1" s="405"/>
      <c r="H1" s="405"/>
    </row>
    <row r="2" spans="1:8" ht="21" customHeight="1" thickBot="1">
      <c r="A2" s="119"/>
      <c r="B2" s="119"/>
      <c r="C2" s="119"/>
      <c r="D2" s="119"/>
      <c r="E2" s="119"/>
      <c r="F2" s="119"/>
      <c r="G2" s="119"/>
      <c r="H2" s="119"/>
    </row>
    <row r="3" spans="1:8" s="345" customFormat="1" ht="21.75" customHeight="1">
      <c r="A3" s="413"/>
      <c r="B3" s="408" t="s">
        <v>49</v>
      </c>
      <c r="C3" s="328" t="s">
        <v>3</v>
      </c>
      <c r="D3" s="328" t="s">
        <v>176</v>
      </c>
      <c r="E3" s="328" t="s">
        <v>177</v>
      </c>
      <c r="F3" s="411" t="s">
        <v>339</v>
      </c>
      <c r="G3" s="411"/>
      <c r="H3" s="328" t="s">
        <v>340</v>
      </c>
    </row>
    <row r="4" spans="1:8" s="345" customFormat="1" ht="21.75" customHeight="1">
      <c r="A4" s="413"/>
      <c r="B4" s="414"/>
      <c r="C4" s="328" t="s">
        <v>305</v>
      </c>
      <c r="D4" s="328" t="s">
        <v>306</v>
      </c>
      <c r="E4" s="328" t="s">
        <v>304</v>
      </c>
      <c r="F4" s="415" t="s">
        <v>179</v>
      </c>
      <c r="G4" s="415"/>
      <c r="H4" s="328" t="s">
        <v>333</v>
      </c>
    </row>
    <row r="5" spans="1:8" s="345" customFormat="1" ht="21.75" customHeight="1">
      <c r="A5" s="413"/>
      <c r="B5" s="414"/>
      <c r="C5" s="328" t="s">
        <v>178</v>
      </c>
      <c r="D5" s="328" t="s">
        <v>178</v>
      </c>
      <c r="E5" s="328" t="s">
        <v>178</v>
      </c>
      <c r="F5" s="124" t="s">
        <v>272</v>
      </c>
      <c r="G5" s="124" t="s">
        <v>171</v>
      </c>
      <c r="H5" s="328" t="s">
        <v>180</v>
      </c>
    </row>
    <row r="6" spans="1:8" s="345" customFormat="1" ht="21.75" customHeight="1">
      <c r="A6" s="413"/>
      <c r="B6" s="410"/>
      <c r="C6" s="121">
        <v>2022</v>
      </c>
      <c r="D6" s="121">
        <v>2022</v>
      </c>
      <c r="E6" s="121">
        <v>2022</v>
      </c>
      <c r="F6" s="121" t="s">
        <v>332</v>
      </c>
      <c r="G6" s="121" t="s">
        <v>312</v>
      </c>
      <c r="H6" s="121" t="s">
        <v>334</v>
      </c>
    </row>
    <row r="7" spans="1:10" ht="19.5" customHeight="1">
      <c r="A7" s="336" t="s">
        <v>278</v>
      </c>
      <c r="B7" s="346" t="s">
        <v>0</v>
      </c>
      <c r="C7" s="347">
        <v>2607</v>
      </c>
      <c r="D7" s="347">
        <v>2718</v>
      </c>
      <c r="E7" s="347">
        <v>13704</v>
      </c>
      <c r="F7" s="337">
        <v>104.26</v>
      </c>
      <c r="G7" s="337">
        <v>24.82</v>
      </c>
      <c r="H7" s="344">
        <v>22.4</v>
      </c>
      <c r="J7" s="313"/>
    </row>
    <row r="8" spans="1:10" ht="19.5" customHeight="1">
      <c r="A8" s="336" t="s">
        <v>335</v>
      </c>
      <c r="B8" s="346" t="s">
        <v>28</v>
      </c>
      <c r="C8" s="347">
        <v>127357</v>
      </c>
      <c r="D8" s="347">
        <v>112917</v>
      </c>
      <c r="E8" s="347">
        <v>931687</v>
      </c>
      <c r="F8" s="337">
        <v>88.66</v>
      </c>
      <c r="G8" s="337">
        <v>89.15</v>
      </c>
      <c r="H8" s="344">
        <v>105.14</v>
      </c>
      <c r="J8" s="313"/>
    </row>
    <row r="9" spans="1:10" ht="19.5" customHeight="1">
      <c r="A9" s="336" t="s">
        <v>14</v>
      </c>
      <c r="B9" s="346" t="s">
        <v>0</v>
      </c>
      <c r="C9" s="347">
        <v>2465</v>
      </c>
      <c r="D9" s="347">
        <v>2314</v>
      </c>
      <c r="E9" s="347">
        <v>18846</v>
      </c>
      <c r="F9" s="337">
        <v>93.87</v>
      </c>
      <c r="G9" s="337">
        <v>137.74</v>
      </c>
      <c r="H9" s="344">
        <v>168.77</v>
      </c>
      <c r="J9" s="313"/>
    </row>
    <row r="10" spans="1:10" ht="19.5" customHeight="1">
      <c r="A10" s="336" t="s">
        <v>21</v>
      </c>
      <c r="B10" s="346" t="s">
        <v>0</v>
      </c>
      <c r="C10" s="347">
        <v>198</v>
      </c>
      <c r="D10" s="347">
        <v>195</v>
      </c>
      <c r="E10" s="347">
        <v>1057</v>
      </c>
      <c r="F10" s="337">
        <v>98.48</v>
      </c>
      <c r="G10" s="337">
        <v>151.16</v>
      </c>
      <c r="H10" s="344">
        <v>155.9</v>
      </c>
      <c r="J10" s="313"/>
    </row>
    <row r="11" spans="1:10" ht="19.5" customHeight="1">
      <c r="A11" s="336" t="s">
        <v>135</v>
      </c>
      <c r="B11" s="346" t="s">
        <v>136</v>
      </c>
      <c r="C11" s="347">
        <v>3762</v>
      </c>
      <c r="D11" s="347">
        <v>3515</v>
      </c>
      <c r="E11" s="347">
        <v>23635</v>
      </c>
      <c r="F11" s="337">
        <v>93.43</v>
      </c>
      <c r="G11" s="337">
        <v>78.04</v>
      </c>
      <c r="H11" s="344">
        <v>89</v>
      </c>
      <c r="J11" s="313"/>
    </row>
    <row r="12" spans="1:10" ht="19.5" customHeight="1">
      <c r="A12" s="336" t="s">
        <v>137</v>
      </c>
      <c r="B12" s="346" t="s">
        <v>0</v>
      </c>
      <c r="C12" s="348" t="s">
        <v>84</v>
      </c>
      <c r="D12" s="348" t="s">
        <v>84</v>
      </c>
      <c r="E12" s="347">
        <v>40195</v>
      </c>
      <c r="F12" s="348" t="s">
        <v>84</v>
      </c>
      <c r="G12" s="348" t="s">
        <v>84</v>
      </c>
      <c r="H12" s="344">
        <v>105.99</v>
      </c>
      <c r="J12" s="313"/>
    </row>
    <row r="13" spans="1:10" ht="19.5" customHeight="1">
      <c r="A13" s="336" t="s">
        <v>82</v>
      </c>
      <c r="B13" s="346" t="s">
        <v>0</v>
      </c>
      <c r="C13" s="347">
        <v>110514</v>
      </c>
      <c r="D13" s="347">
        <v>114641</v>
      </c>
      <c r="E13" s="347">
        <v>898333</v>
      </c>
      <c r="F13" s="337">
        <v>103.73</v>
      </c>
      <c r="G13" s="337">
        <v>95.19</v>
      </c>
      <c r="H13" s="344">
        <v>102.32</v>
      </c>
      <c r="J13" s="313"/>
    </row>
    <row r="14" spans="1:10" ht="19.5" customHeight="1">
      <c r="A14" s="336" t="s">
        <v>138</v>
      </c>
      <c r="B14" s="346" t="s">
        <v>0</v>
      </c>
      <c r="C14" s="347">
        <v>34606</v>
      </c>
      <c r="D14" s="347">
        <v>39262</v>
      </c>
      <c r="E14" s="347">
        <v>280392</v>
      </c>
      <c r="F14" s="337">
        <v>113.45</v>
      </c>
      <c r="G14" s="337">
        <v>140.21</v>
      </c>
      <c r="H14" s="344">
        <v>120.03</v>
      </c>
      <c r="J14" s="313"/>
    </row>
    <row r="15" spans="1:10" ht="19.5" customHeight="1">
      <c r="A15" s="336" t="s">
        <v>4</v>
      </c>
      <c r="B15" s="346" t="s">
        <v>136</v>
      </c>
      <c r="C15" s="347">
        <v>5694</v>
      </c>
      <c r="D15" s="347">
        <v>5520</v>
      </c>
      <c r="E15" s="347">
        <v>40333</v>
      </c>
      <c r="F15" s="337">
        <v>96.94</v>
      </c>
      <c r="G15" s="337">
        <v>149.96</v>
      </c>
      <c r="H15" s="344">
        <v>119.18</v>
      </c>
      <c r="J15" s="313"/>
    </row>
    <row r="16" spans="1:10" ht="19.5" customHeight="1">
      <c r="A16" s="336" t="s">
        <v>139</v>
      </c>
      <c r="B16" s="346" t="s">
        <v>140</v>
      </c>
      <c r="C16" s="347">
        <v>320</v>
      </c>
      <c r="D16" s="347">
        <v>305</v>
      </c>
      <c r="E16" s="347">
        <v>3030</v>
      </c>
      <c r="F16" s="337">
        <v>95.31</v>
      </c>
      <c r="G16" s="337">
        <v>101.67</v>
      </c>
      <c r="H16" s="344">
        <v>115.74</v>
      </c>
      <c r="J16" s="313"/>
    </row>
    <row r="17" spans="1:10" ht="19.5" customHeight="1">
      <c r="A17" s="336" t="s">
        <v>71</v>
      </c>
      <c r="B17" s="346" t="s">
        <v>140</v>
      </c>
      <c r="C17" s="347">
        <v>5482</v>
      </c>
      <c r="D17" s="347">
        <v>5756</v>
      </c>
      <c r="E17" s="347">
        <v>32045</v>
      </c>
      <c r="F17" s="337">
        <v>105</v>
      </c>
      <c r="G17" s="337">
        <v>210.92</v>
      </c>
      <c r="H17" s="344">
        <v>133.78</v>
      </c>
      <c r="J17" s="313"/>
    </row>
    <row r="18" spans="1:10" ht="19.5" customHeight="1">
      <c r="A18" s="336" t="s">
        <v>141</v>
      </c>
      <c r="B18" s="346" t="s">
        <v>142</v>
      </c>
      <c r="C18" s="347">
        <v>48</v>
      </c>
      <c r="D18" s="347">
        <v>46</v>
      </c>
      <c r="E18" s="347">
        <v>332</v>
      </c>
      <c r="F18" s="337">
        <v>95.83</v>
      </c>
      <c r="G18" s="337">
        <v>90.2</v>
      </c>
      <c r="H18" s="344">
        <v>89.97</v>
      </c>
      <c r="J18" s="313"/>
    </row>
    <row r="19" spans="1:10" ht="19.5" customHeight="1">
      <c r="A19" s="336" t="s">
        <v>9</v>
      </c>
      <c r="B19" s="346" t="s">
        <v>0</v>
      </c>
      <c r="C19" s="347">
        <v>253429</v>
      </c>
      <c r="D19" s="347">
        <v>267060</v>
      </c>
      <c r="E19" s="347">
        <v>1520392</v>
      </c>
      <c r="F19" s="337">
        <v>105.38</v>
      </c>
      <c r="G19" s="337">
        <v>186.27</v>
      </c>
      <c r="H19" s="344">
        <v>130.85</v>
      </c>
      <c r="J19" s="313"/>
    </row>
    <row r="20" spans="1:10" ht="19.5" customHeight="1">
      <c r="A20" s="336" t="s">
        <v>15</v>
      </c>
      <c r="B20" s="346" t="s">
        <v>269</v>
      </c>
      <c r="C20" s="347">
        <v>3122</v>
      </c>
      <c r="D20" s="347">
        <v>2884</v>
      </c>
      <c r="E20" s="347">
        <v>27423</v>
      </c>
      <c r="F20" s="337">
        <v>92.38</v>
      </c>
      <c r="G20" s="337">
        <v>99.38</v>
      </c>
      <c r="H20" s="344">
        <v>101.66</v>
      </c>
      <c r="J20" s="313"/>
    </row>
    <row r="21" spans="1:10" ht="19.5" customHeight="1">
      <c r="A21" s="336" t="s">
        <v>143</v>
      </c>
      <c r="B21" s="346" t="s">
        <v>144</v>
      </c>
      <c r="C21" s="347">
        <v>1210</v>
      </c>
      <c r="D21" s="347">
        <v>1320</v>
      </c>
      <c r="E21" s="347">
        <v>11497</v>
      </c>
      <c r="F21" s="337">
        <v>109.09</v>
      </c>
      <c r="G21" s="337">
        <v>138.95</v>
      </c>
      <c r="H21" s="344">
        <v>101.4</v>
      </c>
      <c r="J21" s="313"/>
    </row>
    <row r="22" spans="1:10" ht="19.5" customHeight="1">
      <c r="A22" s="336" t="s">
        <v>145</v>
      </c>
      <c r="B22" s="346" t="s">
        <v>144</v>
      </c>
      <c r="C22" s="347">
        <v>2</v>
      </c>
      <c r="D22" s="347">
        <v>2</v>
      </c>
      <c r="E22" s="347">
        <v>13</v>
      </c>
      <c r="F22" s="337">
        <v>100</v>
      </c>
      <c r="G22" s="337">
        <v>100</v>
      </c>
      <c r="H22" s="344">
        <v>68.42</v>
      </c>
      <c r="J22" s="313"/>
    </row>
    <row r="23" spans="1:10" ht="19.5" customHeight="1">
      <c r="A23" s="336" t="s">
        <v>146</v>
      </c>
      <c r="B23" s="346" t="s">
        <v>0</v>
      </c>
      <c r="C23" s="347">
        <v>118</v>
      </c>
      <c r="D23" s="347">
        <v>114</v>
      </c>
      <c r="E23" s="347">
        <v>1013</v>
      </c>
      <c r="F23" s="337">
        <v>96.61</v>
      </c>
      <c r="G23" s="337">
        <v>97.44</v>
      </c>
      <c r="H23" s="344">
        <v>100</v>
      </c>
      <c r="J23" s="313"/>
    </row>
    <row r="24" spans="1:8" ht="19.5" customHeight="1">
      <c r="A24" s="336" t="s">
        <v>147</v>
      </c>
      <c r="B24" s="346" t="s">
        <v>0</v>
      </c>
      <c r="C24" s="347">
        <v>613</v>
      </c>
      <c r="D24" s="347">
        <v>420</v>
      </c>
      <c r="E24" s="347">
        <v>3454</v>
      </c>
      <c r="F24" s="337">
        <v>68.52</v>
      </c>
      <c r="G24" s="337">
        <v>221.05</v>
      </c>
      <c r="H24" s="344">
        <v>103.94</v>
      </c>
    </row>
    <row r="25" spans="1:8" ht="19.5" customHeight="1">
      <c r="A25" s="336" t="s">
        <v>148</v>
      </c>
      <c r="B25" s="346" t="s">
        <v>0</v>
      </c>
      <c r="C25" s="347">
        <v>4914</v>
      </c>
      <c r="D25" s="347">
        <v>4195</v>
      </c>
      <c r="E25" s="347">
        <v>40785</v>
      </c>
      <c r="F25" s="337">
        <v>85.37</v>
      </c>
      <c r="G25" s="337">
        <v>153.89</v>
      </c>
      <c r="H25" s="344">
        <v>106.6</v>
      </c>
    </row>
    <row r="26" spans="1:8" ht="19.5" customHeight="1">
      <c r="A26" s="336" t="s">
        <v>149</v>
      </c>
      <c r="B26" s="346" t="s">
        <v>150</v>
      </c>
      <c r="C26" s="347">
        <v>380</v>
      </c>
      <c r="D26" s="347">
        <v>533</v>
      </c>
      <c r="E26" s="347">
        <v>3337</v>
      </c>
      <c r="F26" s="337">
        <v>140.26</v>
      </c>
      <c r="G26" s="337">
        <v>126.6</v>
      </c>
      <c r="H26" s="344">
        <v>108.7</v>
      </c>
    </row>
    <row r="27" spans="1:8" ht="19.5" customHeight="1">
      <c r="A27" s="336" t="s">
        <v>16</v>
      </c>
      <c r="B27" s="346" t="s">
        <v>23</v>
      </c>
      <c r="C27" s="347">
        <v>702850</v>
      </c>
      <c r="D27" s="347">
        <v>1232352</v>
      </c>
      <c r="E27" s="347">
        <v>19763018</v>
      </c>
      <c r="F27" s="337">
        <v>175.34</v>
      </c>
      <c r="G27" s="337">
        <v>41.5</v>
      </c>
      <c r="H27" s="344">
        <v>95.71</v>
      </c>
    </row>
    <row r="28" spans="1:8" ht="19.5" customHeight="1">
      <c r="A28" s="336" t="s">
        <v>169</v>
      </c>
      <c r="B28" s="346" t="s">
        <v>23</v>
      </c>
      <c r="C28" s="347">
        <v>11438</v>
      </c>
      <c r="D28" s="347">
        <v>6970</v>
      </c>
      <c r="E28" s="347">
        <v>121314</v>
      </c>
      <c r="F28" s="337">
        <v>60.94</v>
      </c>
      <c r="G28" s="337">
        <v>48.94</v>
      </c>
      <c r="H28" s="344">
        <v>147.05</v>
      </c>
    </row>
    <row r="29" spans="1:8" ht="19.5" customHeight="1">
      <c r="A29" s="336" t="s">
        <v>151</v>
      </c>
      <c r="B29" s="346" t="s">
        <v>0</v>
      </c>
      <c r="C29" s="347">
        <v>19</v>
      </c>
      <c r="D29" s="347">
        <v>16</v>
      </c>
      <c r="E29" s="347">
        <v>198</v>
      </c>
      <c r="F29" s="337">
        <v>84.21</v>
      </c>
      <c r="G29" s="337">
        <v>53.33</v>
      </c>
      <c r="H29" s="344">
        <v>32.41</v>
      </c>
    </row>
    <row r="30" spans="1:8" ht="19.5" customHeight="1">
      <c r="A30" s="336" t="s">
        <v>152</v>
      </c>
      <c r="B30" s="346" t="s">
        <v>0</v>
      </c>
      <c r="C30" s="348" t="s">
        <v>84</v>
      </c>
      <c r="D30" s="348" t="s">
        <v>84</v>
      </c>
      <c r="E30" s="348" t="s">
        <v>84</v>
      </c>
      <c r="F30" s="348" t="s">
        <v>84</v>
      </c>
      <c r="G30" s="348" t="s">
        <v>84</v>
      </c>
      <c r="H30" s="348" t="s">
        <v>84</v>
      </c>
    </row>
    <row r="31" spans="1:8" ht="19.5" customHeight="1">
      <c r="A31" s="336" t="s">
        <v>217</v>
      </c>
      <c r="B31" s="346" t="s">
        <v>0</v>
      </c>
      <c r="C31" s="347">
        <v>110</v>
      </c>
      <c r="D31" s="347">
        <v>94</v>
      </c>
      <c r="E31" s="347">
        <v>2684</v>
      </c>
      <c r="F31" s="337">
        <v>85.45</v>
      </c>
      <c r="G31" s="348" t="s">
        <v>84</v>
      </c>
      <c r="H31" s="344">
        <v>74.08</v>
      </c>
    </row>
    <row r="32" spans="1:8" ht="19.5" customHeight="1">
      <c r="A32" s="336" t="s">
        <v>153</v>
      </c>
      <c r="B32" s="346" t="s">
        <v>0</v>
      </c>
      <c r="C32" s="347">
        <v>62</v>
      </c>
      <c r="D32" s="347">
        <v>62</v>
      </c>
      <c r="E32" s="347">
        <v>681</v>
      </c>
      <c r="F32" s="337">
        <v>100</v>
      </c>
      <c r="G32" s="337">
        <v>55.36</v>
      </c>
      <c r="H32" s="344">
        <v>79.74</v>
      </c>
    </row>
    <row r="33" spans="1:8" ht="19.5" customHeight="1">
      <c r="A33" s="336" t="s">
        <v>154</v>
      </c>
      <c r="B33" s="346" t="s">
        <v>155</v>
      </c>
      <c r="C33" s="347">
        <v>15313</v>
      </c>
      <c r="D33" s="347">
        <v>14184</v>
      </c>
      <c r="E33" s="347">
        <v>101242</v>
      </c>
      <c r="F33" s="337">
        <v>92.63</v>
      </c>
      <c r="G33" s="337">
        <v>112.79</v>
      </c>
      <c r="H33" s="344">
        <v>83.09</v>
      </c>
    </row>
    <row r="34" spans="1:8" ht="19.5" customHeight="1">
      <c r="A34" s="336" t="s">
        <v>156</v>
      </c>
      <c r="B34" s="346" t="s">
        <v>155</v>
      </c>
      <c r="C34" s="347">
        <v>2259</v>
      </c>
      <c r="D34" s="347">
        <v>1897</v>
      </c>
      <c r="E34" s="347">
        <v>15918</v>
      </c>
      <c r="F34" s="337">
        <v>83.98</v>
      </c>
      <c r="G34" s="337">
        <v>84.16</v>
      </c>
      <c r="H34" s="344">
        <v>93.08</v>
      </c>
    </row>
    <row r="35" spans="1:8" ht="19.5" customHeight="1">
      <c r="A35" s="349"/>
      <c r="B35" s="350"/>
      <c r="C35" s="350"/>
      <c r="D35" s="350"/>
      <c r="E35" s="350"/>
      <c r="F35" s="350"/>
      <c r="G35" s="350"/>
      <c r="H35" s="350"/>
    </row>
    <row r="36" spans="1:8" ht="19.5" customHeight="1">
      <c r="A36" s="349"/>
      <c r="B36" s="350"/>
      <c r="C36" s="350"/>
      <c r="D36" s="350"/>
      <c r="E36" s="350"/>
      <c r="F36" s="350"/>
      <c r="G36" s="350"/>
      <c r="H36" s="350"/>
    </row>
    <row r="37" spans="1:8" ht="19.5" customHeight="1">
      <c r="A37" s="349"/>
      <c r="B37" s="350"/>
      <c r="C37" s="350"/>
      <c r="D37" s="350"/>
      <c r="E37" s="350"/>
      <c r="F37" s="350"/>
      <c r="G37" s="350"/>
      <c r="H37" s="350"/>
    </row>
    <row r="38" spans="1:8" ht="19.5" customHeight="1">
      <c r="A38" s="349"/>
      <c r="B38" s="350"/>
      <c r="C38" s="350"/>
      <c r="D38" s="350"/>
      <c r="E38" s="350"/>
      <c r="F38" s="350"/>
      <c r="G38" s="350"/>
      <c r="H38" s="350"/>
    </row>
    <row r="39" spans="1:8" ht="19.5" customHeight="1">
      <c r="A39" s="349"/>
      <c r="B39" s="350"/>
      <c r="C39" s="350"/>
      <c r="D39" s="350"/>
      <c r="E39" s="350"/>
      <c r="F39" s="350"/>
      <c r="G39" s="350"/>
      <c r="H39" s="350"/>
    </row>
    <row r="40" spans="1:8" ht="19.5" customHeight="1">
      <c r="A40" s="349"/>
      <c r="B40" s="350"/>
      <c r="C40" s="350"/>
      <c r="D40" s="350"/>
      <c r="E40" s="350"/>
      <c r="F40" s="350"/>
      <c r="G40" s="350"/>
      <c r="H40" s="350"/>
    </row>
    <row r="41" spans="1:8" ht="19.5" customHeight="1">
      <c r="A41" s="349"/>
      <c r="B41" s="350"/>
      <c r="C41" s="350"/>
      <c r="D41" s="350"/>
      <c r="E41" s="350"/>
      <c r="F41" s="350"/>
      <c r="G41" s="350"/>
      <c r="H41" s="350"/>
    </row>
    <row r="42" spans="1:8" ht="44.25" customHeight="1">
      <c r="A42" s="401" t="s">
        <v>341</v>
      </c>
      <c r="B42" s="401"/>
      <c r="C42" s="401"/>
      <c r="D42" s="401"/>
      <c r="E42" s="401"/>
      <c r="F42" s="401"/>
      <c r="G42" s="401"/>
      <c r="H42" s="401"/>
    </row>
    <row r="43" spans="1:8" ht="19.5" customHeight="1" thickBot="1">
      <c r="A43" s="114"/>
      <c r="B43" s="114"/>
      <c r="C43" s="114"/>
      <c r="D43" s="114"/>
      <c r="E43" s="114"/>
      <c r="F43" s="114"/>
      <c r="G43" s="114"/>
      <c r="H43" s="114"/>
    </row>
    <row r="44" spans="1:8" ht="22.5" customHeight="1">
      <c r="A44" s="406"/>
      <c r="B44" s="408" t="s">
        <v>49</v>
      </c>
      <c r="C44" s="123" t="s">
        <v>3</v>
      </c>
      <c r="D44" s="123" t="s">
        <v>176</v>
      </c>
      <c r="E44" s="123" t="s">
        <v>177</v>
      </c>
      <c r="F44" s="411" t="s">
        <v>339</v>
      </c>
      <c r="G44" s="411"/>
      <c r="H44" s="123" t="s">
        <v>340</v>
      </c>
    </row>
    <row r="45" spans="1:8" ht="22.5" customHeight="1">
      <c r="A45" s="407"/>
      <c r="B45" s="409"/>
      <c r="C45" s="122" t="s">
        <v>305</v>
      </c>
      <c r="D45" s="122" t="s">
        <v>306</v>
      </c>
      <c r="E45" s="122" t="s">
        <v>304</v>
      </c>
      <c r="F45" s="412" t="s">
        <v>179</v>
      </c>
      <c r="G45" s="412"/>
      <c r="H45" s="122" t="s">
        <v>333</v>
      </c>
    </row>
    <row r="46" spans="1:8" ht="22.5" customHeight="1">
      <c r="A46" s="407"/>
      <c r="B46" s="409"/>
      <c r="C46" s="122" t="s">
        <v>178</v>
      </c>
      <c r="D46" s="122" t="s">
        <v>178</v>
      </c>
      <c r="E46" s="122" t="s">
        <v>178</v>
      </c>
      <c r="F46" s="124" t="s">
        <v>272</v>
      </c>
      <c r="G46" s="124" t="s">
        <v>171</v>
      </c>
      <c r="H46" s="122" t="s">
        <v>180</v>
      </c>
    </row>
    <row r="47" spans="1:8" ht="22.5" customHeight="1">
      <c r="A47" s="407"/>
      <c r="B47" s="410"/>
      <c r="C47" s="121">
        <v>2022</v>
      </c>
      <c r="D47" s="121">
        <v>2022</v>
      </c>
      <c r="E47" s="121">
        <v>2022</v>
      </c>
      <c r="F47" s="121" t="s">
        <v>332</v>
      </c>
      <c r="G47" s="121" t="s">
        <v>312</v>
      </c>
      <c r="H47" s="121" t="s">
        <v>334</v>
      </c>
    </row>
    <row r="48" spans="1:10" ht="19.5" customHeight="1">
      <c r="A48" s="336" t="s">
        <v>157</v>
      </c>
      <c r="B48" s="346" t="s">
        <v>158</v>
      </c>
      <c r="C48" s="347">
        <v>20815</v>
      </c>
      <c r="D48" s="347">
        <v>18448</v>
      </c>
      <c r="E48" s="347">
        <v>133688</v>
      </c>
      <c r="F48" s="337">
        <v>88.63</v>
      </c>
      <c r="G48" s="337">
        <v>135.96</v>
      </c>
      <c r="H48" s="344">
        <v>96.85</v>
      </c>
      <c r="J48" s="313"/>
    </row>
    <row r="49" spans="1:10" ht="19.5" customHeight="1">
      <c r="A49" s="336" t="s">
        <v>17</v>
      </c>
      <c r="B49" s="346" t="s">
        <v>29</v>
      </c>
      <c r="C49" s="347">
        <v>360996</v>
      </c>
      <c r="D49" s="347">
        <v>363119</v>
      </c>
      <c r="E49" s="347">
        <v>2485181</v>
      </c>
      <c r="F49" s="337">
        <v>100.59</v>
      </c>
      <c r="G49" s="337">
        <v>117.12</v>
      </c>
      <c r="H49" s="344">
        <v>102.34</v>
      </c>
      <c r="J49" s="313"/>
    </row>
    <row r="50" spans="1:10" ht="19.5" customHeight="1">
      <c r="A50" s="336" t="s">
        <v>159</v>
      </c>
      <c r="B50" s="346" t="s">
        <v>0</v>
      </c>
      <c r="C50" s="347">
        <v>288</v>
      </c>
      <c r="D50" s="347">
        <v>100</v>
      </c>
      <c r="E50" s="347">
        <v>1952</v>
      </c>
      <c r="F50" s="337">
        <v>34.72</v>
      </c>
      <c r="G50" s="337">
        <v>72.99</v>
      </c>
      <c r="H50" s="344">
        <v>120.72</v>
      </c>
      <c r="J50" s="313"/>
    </row>
    <row r="51" spans="1:10" ht="19.5" customHeight="1">
      <c r="A51" s="336" t="s">
        <v>160</v>
      </c>
      <c r="B51" s="346" t="s">
        <v>0</v>
      </c>
      <c r="C51" s="347">
        <v>34</v>
      </c>
      <c r="D51" s="347">
        <v>35</v>
      </c>
      <c r="E51" s="347">
        <v>258</v>
      </c>
      <c r="F51" s="337">
        <v>102.94</v>
      </c>
      <c r="G51" s="337">
        <v>44.87</v>
      </c>
      <c r="H51" s="344">
        <v>45.1</v>
      </c>
      <c r="J51" s="313"/>
    </row>
    <row r="52" spans="1:10" ht="19.5" customHeight="1">
      <c r="A52" s="336" t="s">
        <v>18</v>
      </c>
      <c r="B52" s="346" t="s">
        <v>0</v>
      </c>
      <c r="C52" s="347">
        <v>607</v>
      </c>
      <c r="D52" s="347">
        <v>545</v>
      </c>
      <c r="E52" s="347">
        <v>5757</v>
      </c>
      <c r="F52" s="337">
        <v>89.79</v>
      </c>
      <c r="G52" s="337">
        <v>419.23</v>
      </c>
      <c r="H52" s="344">
        <v>127.93</v>
      </c>
      <c r="J52" s="313"/>
    </row>
    <row r="53" spans="1:10" ht="19.5" customHeight="1">
      <c r="A53" s="336" t="s">
        <v>19</v>
      </c>
      <c r="B53" s="346" t="s">
        <v>0</v>
      </c>
      <c r="C53" s="347">
        <v>5623</v>
      </c>
      <c r="D53" s="347">
        <v>5184</v>
      </c>
      <c r="E53" s="347">
        <v>47419</v>
      </c>
      <c r="F53" s="337">
        <v>92.19</v>
      </c>
      <c r="G53" s="337">
        <v>139.06</v>
      </c>
      <c r="H53" s="344">
        <v>85.96</v>
      </c>
      <c r="J53" s="313"/>
    </row>
    <row r="54" spans="1:10" ht="19.5" customHeight="1">
      <c r="A54" s="336" t="s">
        <v>5</v>
      </c>
      <c r="B54" s="346" t="s">
        <v>0</v>
      </c>
      <c r="C54" s="347">
        <v>12823</v>
      </c>
      <c r="D54" s="347">
        <v>15000</v>
      </c>
      <c r="E54" s="347">
        <v>198919</v>
      </c>
      <c r="F54" s="337">
        <v>116.98</v>
      </c>
      <c r="G54" s="337">
        <v>29.6</v>
      </c>
      <c r="H54" s="344">
        <v>51.89</v>
      </c>
      <c r="J54" s="313"/>
    </row>
    <row r="55" spans="1:10" ht="19.5" customHeight="1">
      <c r="A55" s="336" t="s">
        <v>161</v>
      </c>
      <c r="B55" s="346" t="s">
        <v>162</v>
      </c>
      <c r="C55" s="348" t="s">
        <v>84</v>
      </c>
      <c r="D55" s="348" t="s">
        <v>84</v>
      </c>
      <c r="E55" s="348" t="s">
        <v>84</v>
      </c>
      <c r="F55" s="348" t="s">
        <v>84</v>
      </c>
      <c r="G55" s="348" t="s">
        <v>84</v>
      </c>
      <c r="H55" s="348" t="s">
        <v>84</v>
      </c>
      <c r="J55" s="313"/>
    </row>
    <row r="56" spans="1:10" ht="19.5" customHeight="1">
      <c r="A56" s="336" t="s">
        <v>163</v>
      </c>
      <c r="B56" s="346" t="s">
        <v>162</v>
      </c>
      <c r="C56" s="347">
        <v>23</v>
      </c>
      <c r="D56" s="347">
        <v>35</v>
      </c>
      <c r="E56" s="347">
        <v>362</v>
      </c>
      <c r="F56" s="337">
        <v>152.17</v>
      </c>
      <c r="G56" s="337">
        <v>44.87</v>
      </c>
      <c r="H56" s="344">
        <v>65.82</v>
      </c>
      <c r="J56" s="313"/>
    </row>
    <row r="57" spans="1:10" s="351" customFormat="1" ht="19.5" customHeight="1">
      <c r="A57" s="336" t="s">
        <v>164</v>
      </c>
      <c r="B57" s="346" t="s">
        <v>162</v>
      </c>
      <c r="C57" s="347">
        <v>39</v>
      </c>
      <c r="D57" s="347">
        <v>51</v>
      </c>
      <c r="E57" s="347">
        <v>237</v>
      </c>
      <c r="F57" s="337">
        <v>130.77</v>
      </c>
      <c r="G57" s="348" t="s">
        <v>84</v>
      </c>
      <c r="H57" s="344">
        <v>119.7</v>
      </c>
      <c r="J57" s="313"/>
    </row>
    <row r="58" spans="1:10" ht="19.5" customHeight="1">
      <c r="A58" s="336" t="s">
        <v>273</v>
      </c>
      <c r="B58" s="346" t="s">
        <v>162</v>
      </c>
      <c r="C58" s="348" t="s">
        <v>84</v>
      </c>
      <c r="D58" s="348" t="s">
        <v>84</v>
      </c>
      <c r="E58" s="348" t="s">
        <v>84</v>
      </c>
      <c r="F58" s="348" t="s">
        <v>84</v>
      </c>
      <c r="G58" s="348" t="s">
        <v>84</v>
      </c>
      <c r="H58" s="348" t="s">
        <v>84</v>
      </c>
      <c r="J58" s="313"/>
    </row>
    <row r="59" spans="1:10" ht="19.5" customHeight="1">
      <c r="A59" s="336" t="s">
        <v>165</v>
      </c>
      <c r="B59" s="346" t="s">
        <v>162</v>
      </c>
      <c r="C59" s="347">
        <v>42</v>
      </c>
      <c r="D59" s="347">
        <v>48</v>
      </c>
      <c r="E59" s="347">
        <v>196</v>
      </c>
      <c r="F59" s="337">
        <v>114.29</v>
      </c>
      <c r="G59" s="337">
        <v>300</v>
      </c>
      <c r="H59" s="344">
        <v>106.52</v>
      </c>
      <c r="J59" s="313"/>
    </row>
    <row r="60" spans="1:10" ht="19.5" customHeight="1">
      <c r="A60" s="336" t="s">
        <v>166</v>
      </c>
      <c r="B60" s="346" t="s">
        <v>24</v>
      </c>
      <c r="C60" s="347">
        <v>610701</v>
      </c>
      <c r="D60" s="347">
        <v>504075</v>
      </c>
      <c r="E60" s="347">
        <v>5542638</v>
      </c>
      <c r="F60" s="337">
        <v>82.54</v>
      </c>
      <c r="G60" s="337">
        <v>93.78</v>
      </c>
      <c r="H60" s="344">
        <v>115.85</v>
      </c>
      <c r="J60" s="313"/>
    </row>
    <row r="61" spans="1:10" ht="19.5" customHeight="1">
      <c r="A61" s="336" t="s">
        <v>20</v>
      </c>
      <c r="B61" s="346" t="s">
        <v>24</v>
      </c>
      <c r="C61" s="347">
        <v>383448</v>
      </c>
      <c r="D61" s="347">
        <v>287972</v>
      </c>
      <c r="E61" s="347">
        <v>3246250</v>
      </c>
      <c r="F61" s="337">
        <v>75.1</v>
      </c>
      <c r="G61" s="337">
        <v>84.17</v>
      </c>
      <c r="H61" s="344">
        <v>117.57</v>
      </c>
      <c r="J61" s="313"/>
    </row>
    <row r="62" spans="1:10" ht="19.5" customHeight="1">
      <c r="A62" s="336" t="s">
        <v>336</v>
      </c>
      <c r="B62" s="346" t="s">
        <v>337</v>
      </c>
      <c r="C62" s="347">
        <v>9</v>
      </c>
      <c r="D62" s="347">
        <v>7</v>
      </c>
      <c r="E62" s="347">
        <v>105</v>
      </c>
      <c r="F62" s="337">
        <v>77.78</v>
      </c>
      <c r="G62" s="348" t="s">
        <v>84</v>
      </c>
      <c r="H62" s="344">
        <v>187.5</v>
      </c>
      <c r="J62" s="313"/>
    </row>
    <row r="63" spans="1:10" ht="19.5" customHeight="1">
      <c r="A63" s="336" t="s">
        <v>6</v>
      </c>
      <c r="B63" s="346" t="s">
        <v>8</v>
      </c>
      <c r="C63" s="347">
        <v>149</v>
      </c>
      <c r="D63" s="347">
        <v>158</v>
      </c>
      <c r="E63" s="347">
        <v>1296</v>
      </c>
      <c r="F63" s="337">
        <v>105.89</v>
      </c>
      <c r="G63" s="337">
        <v>142.97</v>
      </c>
      <c r="H63" s="344">
        <v>130.3</v>
      </c>
      <c r="J63" s="313"/>
    </row>
    <row r="64" spans="1:10" ht="19.5" customHeight="1">
      <c r="A64" s="336" t="s">
        <v>7</v>
      </c>
      <c r="B64" s="346" t="s">
        <v>8</v>
      </c>
      <c r="C64" s="347">
        <v>224</v>
      </c>
      <c r="D64" s="347">
        <v>221</v>
      </c>
      <c r="E64" s="347">
        <v>1603</v>
      </c>
      <c r="F64" s="337">
        <v>98.66</v>
      </c>
      <c r="G64" s="337">
        <v>100.45</v>
      </c>
      <c r="H64" s="344">
        <v>101.91</v>
      </c>
      <c r="J64" s="313"/>
    </row>
    <row r="65" spans="1:10" ht="19.5" customHeight="1">
      <c r="A65" s="336" t="s">
        <v>25</v>
      </c>
      <c r="B65" s="346" t="s">
        <v>270</v>
      </c>
      <c r="C65" s="347">
        <v>3223</v>
      </c>
      <c r="D65" s="347">
        <v>3064</v>
      </c>
      <c r="E65" s="347">
        <v>23528</v>
      </c>
      <c r="F65" s="337">
        <v>95.07</v>
      </c>
      <c r="G65" s="337">
        <v>105.36</v>
      </c>
      <c r="H65" s="344">
        <v>104.22</v>
      </c>
      <c r="J65" s="313"/>
    </row>
    <row r="66" spans="1:8" ht="19.5" customHeight="1">
      <c r="A66" s="349"/>
      <c r="B66" s="350"/>
      <c r="C66" s="350"/>
      <c r="D66" s="350"/>
      <c r="E66" s="350"/>
      <c r="F66" s="350"/>
      <c r="G66" s="350"/>
      <c r="H66" s="350"/>
    </row>
    <row r="67" spans="1:8" ht="19.5" customHeight="1">
      <c r="A67" s="349"/>
      <c r="B67" s="350"/>
      <c r="C67" s="350"/>
      <c r="D67" s="350"/>
      <c r="E67" s="350"/>
      <c r="F67" s="350"/>
      <c r="G67" s="350"/>
      <c r="H67" s="350"/>
    </row>
    <row r="68" spans="1:8" ht="19.5" customHeight="1">
      <c r="A68" s="349"/>
      <c r="B68" s="350"/>
      <c r="C68" s="350"/>
      <c r="D68" s="350"/>
      <c r="E68" s="350"/>
      <c r="F68" s="350"/>
      <c r="G68" s="350"/>
      <c r="H68" s="350"/>
    </row>
    <row r="69" spans="1:8" ht="19.5" customHeight="1">
      <c r="A69" s="349"/>
      <c r="B69" s="350"/>
      <c r="C69" s="350"/>
      <c r="D69" s="350"/>
      <c r="E69" s="350"/>
      <c r="F69" s="350"/>
      <c r="G69" s="350"/>
      <c r="H69" s="350"/>
    </row>
    <row r="70" spans="1:8" ht="19.5" customHeight="1">
      <c r="A70" s="349"/>
      <c r="B70" s="350"/>
      <c r="C70" s="350"/>
      <c r="D70" s="350"/>
      <c r="E70" s="350"/>
      <c r="F70" s="350"/>
      <c r="G70" s="350"/>
      <c r="H70" s="350"/>
    </row>
    <row r="71" spans="1:8" ht="19.5" customHeight="1">
      <c r="A71" s="349"/>
      <c r="B71" s="350"/>
      <c r="C71" s="350"/>
      <c r="D71" s="350"/>
      <c r="E71" s="350"/>
      <c r="F71" s="350"/>
      <c r="G71" s="350"/>
      <c r="H71" s="350"/>
    </row>
    <row r="72" spans="1:8" ht="19.5" customHeight="1">
      <c r="A72" s="349"/>
      <c r="B72" s="350"/>
      <c r="C72" s="350"/>
      <c r="D72" s="350"/>
      <c r="E72" s="350"/>
      <c r="F72" s="350"/>
      <c r="G72" s="350"/>
      <c r="H72" s="350"/>
    </row>
    <row r="73" spans="1:8" ht="19.5" customHeight="1">
      <c r="A73" s="349"/>
      <c r="B73" s="350"/>
      <c r="C73" s="350"/>
      <c r="D73" s="350"/>
      <c r="E73" s="350"/>
      <c r="F73" s="350"/>
      <c r="G73" s="350"/>
      <c r="H73" s="350"/>
    </row>
    <row r="74" spans="1:8" ht="19.5" customHeight="1">
      <c r="A74" s="349"/>
      <c r="B74" s="350"/>
      <c r="C74" s="350"/>
      <c r="D74" s="350"/>
      <c r="E74" s="350"/>
      <c r="F74" s="350"/>
      <c r="G74" s="350"/>
      <c r="H74" s="350"/>
    </row>
    <row r="75" spans="1:8" ht="19.5" customHeight="1">
      <c r="A75" s="349"/>
      <c r="B75" s="350"/>
      <c r="C75" s="350"/>
      <c r="D75" s="350"/>
      <c r="E75" s="350"/>
      <c r="F75" s="350"/>
      <c r="G75" s="350"/>
      <c r="H75" s="350"/>
    </row>
    <row r="76" spans="1:8" ht="19.5" customHeight="1">
      <c r="A76" s="349"/>
      <c r="B76" s="350"/>
      <c r="C76" s="350"/>
      <c r="D76" s="350"/>
      <c r="E76" s="350"/>
      <c r="F76" s="350"/>
      <c r="G76" s="350"/>
      <c r="H76" s="350"/>
    </row>
    <row r="77" spans="1:8" ht="19.5" customHeight="1">
      <c r="A77" s="349"/>
      <c r="B77" s="350"/>
      <c r="C77" s="350"/>
      <c r="D77" s="350"/>
      <c r="E77" s="350"/>
      <c r="F77" s="350"/>
      <c r="G77" s="350"/>
      <c r="H77" s="350"/>
    </row>
    <row r="78" spans="1:8" ht="19.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9.5" customHeight="1">
      <c r="A79" s="349"/>
      <c r="B79" s="350"/>
      <c r="C79" s="350"/>
      <c r="D79" s="350"/>
      <c r="E79" s="350"/>
      <c r="F79" s="350"/>
      <c r="G79" s="350"/>
      <c r="H79" s="350"/>
    </row>
    <row r="80" spans="1:8" ht="19.5" customHeight="1">
      <c r="A80" s="349"/>
      <c r="B80" s="350"/>
      <c r="C80" s="350"/>
      <c r="D80" s="350"/>
      <c r="E80" s="350"/>
      <c r="F80" s="350"/>
      <c r="G80" s="350"/>
      <c r="H80" s="350"/>
    </row>
    <row r="81" spans="1:8" ht="19.5" customHeight="1">
      <c r="A81" s="349"/>
      <c r="B81" s="350"/>
      <c r="C81" s="350"/>
      <c r="D81" s="350"/>
      <c r="E81" s="350"/>
      <c r="F81" s="350"/>
      <c r="G81" s="350"/>
      <c r="H81" s="350"/>
    </row>
    <row r="82" spans="1:8" ht="19.5" customHeight="1">
      <c r="A82" s="349"/>
      <c r="B82" s="350"/>
      <c r="C82" s="350"/>
      <c r="D82" s="350"/>
      <c r="E82" s="350"/>
      <c r="F82" s="350"/>
      <c r="G82" s="350"/>
      <c r="H82" s="350"/>
    </row>
    <row r="83" spans="1:8" ht="19.5" customHeight="1">
      <c r="A83" s="349"/>
      <c r="B83" s="350"/>
      <c r="C83" s="350"/>
      <c r="D83" s="350"/>
      <c r="E83" s="350"/>
      <c r="F83" s="350"/>
      <c r="G83" s="350"/>
      <c r="H83" s="350"/>
    </row>
    <row r="84" spans="1:8" ht="19.5" customHeight="1">
      <c r="A84" s="349"/>
      <c r="B84" s="350"/>
      <c r="C84" s="350"/>
      <c r="D84" s="350"/>
      <c r="E84" s="350"/>
      <c r="F84" s="350"/>
      <c r="G84" s="350"/>
      <c r="H84" s="350"/>
    </row>
    <row r="85" spans="1:8" ht="19.5" customHeight="1">
      <c r="A85" s="349"/>
      <c r="B85" s="350"/>
      <c r="C85" s="350"/>
      <c r="D85" s="350"/>
      <c r="E85" s="350"/>
      <c r="F85" s="350"/>
      <c r="G85" s="350"/>
      <c r="H85" s="350"/>
    </row>
    <row r="86" spans="1:8" ht="19.5" customHeight="1">
      <c r="A86" s="349"/>
      <c r="B86" s="350"/>
      <c r="C86" s="350"/>
      <c r="D86" s="350"/>
      <c r="E86" s="350"/>
      <c r="F86" s="350"/>
      <c r="G86" s="350"/>
      <c r="H86" s="350"/>
    </row>
    <row r="87" spans="1:8" ht="19.5" customHeight="1">
      <c r="A87" s="349"/>
      <c r="B87" s="350"/>
      <c r="C87" s="350"/>
      <c r="D87" s="350"/>
      <c r="E87" s="350"/>
      <c r="F87" s="350"/>
      <c r="G87" s="350"/>
      <c r="H87" s="350"/>
    </row>
    <row r="88" spans="1:8" ht="19.5" customHeight="1">
      <c r="A88" s="349"/>
      <c r="B88" s="350"/>
      <c r="C88" s="350"/>
      <c r="D88" s="350"/>
      <c r="E88" s="350"/>
      <c r="F88" s="350"/>
      <c r="G88" s="350"/>
      <c r="H88" s="350"/>
    </row>
    <row r="89" spans="1:8" ht="19.5" customHeight="1">
      <c r="A89" s="349"/>
      <c r="B89" s="350"/>
      <c r="C89" s="350"/>
      <c r="D89" s="350"/>
      <c r="E89" s="350"/>
      <c r="F89" s="350"/>
      <c r="G89" s="350"/>
      <c r="H89" s="350"/>
    </row>
    <row r="90" spans="1:8" ht="19.5" customHeight="1">
      <c r="A90" s="349"/>
      <c r="B90" s="350"/>
      <c r="C90" s="350"/>
      <c r="D90" s="350"/>
      <c r="E90" s="350"/>
      <c r="F90" s="350"/>
      <c r="G90" s="350"/>
      <c r="H90" s="350"/>
    </row>
    <row r="91" spans="1:8" ht="19.5" customHeight="1">
      <c r="A91" s="349"/>
      <c r="B91" s="350"/>
      <c r="C91" s="350"/>
      <c r="D91" s="350"/>
      <c r="E91" s="350"/>
      <c r="F91" s="350"/>
      <c r="G91" s="350"/>
      <c r="H91" s="350"/>
    </row>
    <row r="92" spans="1:8" ht="19.5" customHeight="1">
      <c r="A92" s="349"/>
      <c r="B92" s="350"/>
      <c r="C92" s="350"/>
      <c r="D92" s="350"/>
      <c r="E92" s="350"/>
      <c r="F92" s="350"/>
      <c r="G92" s="350"/>
      <c r="H92" s="350"/>
    </row>
    <row r="93" spans="1:8" ht="19.5" customHeight="1">
      <c r="A93" s="349"/>
      <c r="B93" s="350"/>
      <c r="C93" s="350"/>
      <c r="D93" s="350"/>
      <c r="E93" s="350"/>
      <c r="F93" s="350"/>
      <c r="G93" s="350"/>
      <c r="H93" s="350"/>
    </row>
    <row r="94" spans="1:8" ht="19.5" customHeight="1">
      <c r="A94" s="349"/>
      <c r="B94" s="350"/>
      <c r="C94" s="350"/>
      <c r="D94" s="350"/>
      <c r="E94" s="350"/>
      <c r="F94" s="350"/>
      <c r="G94" s="350"/>
      <c r="H94" s="350"/>
    </row>
    <row r="95" spans="1:8" ht="15.75">
      <c r="A95" s="349"/>
      <c r="B95" s="350"/>
      <c r="C95" s="350"/>
      <c r="D95" s="350"/>
      <c r="E95" s="350"/>
      <c r="F95" s="350"/>
      <c r="G95" s="350"/>
      <c r="H95" s="350"/>
    </row>
    <row r="96" spans="1:8" ht="15.75">
      <c r="A96" s="349"/>
      <c r="B96" s="350"/>
      <c r="C96" s="350"/>
      <c r="D96" s="350"/>
      <c r="E96" s="350"/>
      <c r="F96" s="350"/>
      <c r="G96" s="350"/>
      <c r="H96" s="350"/>
    </row>
    <row r="97" spans="1:8" ht="15.75">
      <c r="A97" s="349"/>
      <c r="B97" s="350"/>
      <c r="C97" s="350"/>
      <c r="D97" s="350"/>
      <c r="E97" s="350"/>
      <c r="F97" s="350"/>
      <c r="G97" s="350"/>
      <c r="H97" s="350"/>
    </row>
    <row r="98" spans="1:8" ht="15.75">
      <c r="A98" s="349"/>
      <c r="B98" s="350"/>
      <c r="C98" s="350"/>
      <c r="D98" s="350"/>
      <c r="E98" s="350"/>
      <c r="F98" s="350"/>
      <c r="G98" s="350"/>
      <c r="H98" s="350"/>
    </row>
    <row r="99" spans="1:8" ht="15.75">
      <c r="A99" s="349"/>
      <c r="B99" s="350"/>
      <c r="C99" s="350"/>
      <c r="D99" s="350"/>
      <c r="E99" s="350"/>
      <c r="F99" s="350"/>
      <c r="G99" s="350"/>
      <c r="H99" s="350"/>
    </row>
    <row r="100" spans="1:8" ht="15.75">
      <c r="A100" s="349"/>
      <c r="B100" s="350"/>
      <c r="C100" s="350"/>
      <c r="D100" s="350"/>
      <c r="E100" s="350"/>
      <c r="F100" s="350"/>
      <c r="G100" s="350"/>
      <c r="H100" s="350"/>
    </row>
    <row r="101" spans="1:8" ht="15.75">
      <c r="A101" s="349"/>
      <c r="B101" s="350"/>
      <c r="C101" s="350"/>
      <c r="D101" s="350"/>
      <c r="E101" s="350"/>
      <c r="F101" s="350"/>
      <c r="G101" s="350"/>
      <c r="H101" s="350"/>
    </row>
    <row r="102" spans="1:8" ht="15.75">
      <c r="A102" s="349"/>
      <c r="B102" s="350"/>
      <c r="C102" s="350"/>
      <c r="D102" s="350"/>
      <c r="E102" s="350"/>
      <c r="F102" s="350"/>
      <c r="G102" s="350"/>
      <c r="H102" s="350"/>
    </row>
    <row r="103" spans="1:8" ht="15.75">
      <c r="A103" s="349"/>
      <c r="B103" s="350"/>
      <c r="C103" s="350"/>
      <c r="D103" s="350"/>
      <c r="E103" s="350"/>
      <c r="F103" s="350"/>
      <c r="G103" s="350"/>
      <c r="H103" s="350"/>
    </row>
    <row r="104" spans="1:8" ht="15.75">
      <c r="A104" s="349"/>
      <c r="B104" s="350"/>
      <c r="C104" s="350"/>
      <c r="D104" s="350"/>
      <c r="E104" s="350"/>
      <c r="F104" s="350"/>
      <c r="G104" s="350"/>
      <c r="H104" s="350"/>
    </row>
    <row r="105" spans="1:8" ht="15.75">
      <c r="A105" s="349"/>
      <c r="B105" s="350"/>
      <c r="C105" s="350"/>
      <c r="D105" s="350"/>
      <c r="E105" s="350"/>
      <c r="F105" s="350"/>
      <c r="G105" s="350"/>
      <c r="H105" s="350"/>
    </row>
    <row r="106" spans="1:8" ht="15.75">
      <c r="A106" s="349"/>
      <c r="B106" s="350"/>
      <c r="C106" s="350"/>
      <c r="D106" s="350"/>
      <c r="E106" s="350"/>
      <c r="F106" s="350"/>
      <c r="G106" s="350"/>
      <c r="H106" s="350"/>
    </row>
    <row r="107" spans="1:8" ht="15.75">
      <c r="A107" s="349"/>
      <c r="B107" s="350"/>
      <c r="C107" s="350"/>
      <c r="D107" s="350"/>
      <c r="E107" s="350"/>
      <c r="F107" s="350"/>
      <c r="G107" s="350"/>
      <c r="H107" s="350"/>
    </row>
    <row r="108" spans="1:8" ht="15.75">
      <c r="A108" s="349"/>
      <c r="B108" s="350"/>
      <c r="C108" s="350"/>
      <c r="D108" s="350"/>
      <c r="E108" s="350"/>
      <c r="F108" s="350"/>
      <c r="G108" s="350"/>
      <c r="H108" s="350"/>
    </row>
    <row r="109" spans="1:8" ht="15.75">
      <c r="A109" s="349"/>
      <c r="B109" s="350"/>
      <c r="C109" s="350"/>
      <c r="D109" s="350"/>
      <c r="E109" s="350"/>
      <c r="F109" s="350"/>
      <c r="G109" s="350"/>
      <c r="H109" s="350"/>
    </row>
    <row r="110" spans="1:8" ht="15.75">
      <c r="A110" s="349"/>
      <c r="B110" s="350"/>
      <c r="C110" s="350"/>
      <c r="D110" s="350"/>
      <c r="E110" s="350"/>
      <c r="F110" s="350"/>
      <c r="G110" s="350"/>
      <c r="H110" s="350"/>
    </row>
    <row r="111" spans="1:8" ht="15.75">
      <c r="A111" s="349"/>
      <c r="B111" s="350"/>
      <c r="C111" s="350"/>
      <c r="D111" s="350"/>
      <c r="E111" s="350"/>
      <c r="F111" s="350"/>
      <c r="G111" s="350"/>
      <c r="H111" s="350"/>
    </row>
    <row r="112" spans="1:8" ht="15.75">
      <c r="A112" s="349"/>
      <c r="B112" s="350"/>
      <c r="C112" s="350"/>
      <c r="D112" s="350"/>
      <c r="E112" s="350"/>
      <c r="F112" s="350"/>
      <c r="G112" s="350"/>
      <c r="H112" s="350"/>
    </row>
    <row r="113" spans="1:8" ht="15.75">
      <c r="A113" s="349"/>
      <c r="B113" s="350"/>
      <c r="C113" s="350"/>
      <c r="D113" s="350"/>
      <c r="E113" s="350"/>
      <c r="F113" s="350"/>
      <c r="G113" s="350"/>
      <c r="H113" s="350"/>
    </row>
    <row r="114" spans="1:8" ht="15.75">
      <c r="A114" s="349"/>
      <c r="B114" s="350"/>
      <c r="C114" s="350"/>
      <c r="D114" s="350"/>
      <c r="E114" s="350"/>
      <c r="F114" s="350"/>
      <c r="G114" s="350"/>
      <c r="H114" s="350"/>
    </row>
    <row r="115" spans="1:8" ht="15.75">
      <c r="A115" s="349"/>
      <c r="B115" s="350"/>
      <c r="C115" s="350"/>
      <c r="D115" s="350"/>
      <c r="E115" s="350"/>
      <c r="F115" s="350"/>
      <c r="G115" s="350"/>
      <c r="H115" s="350"/>
    </row>
    <row r="116" spans="1:8" ht="15.75">
      <c r="A116" s="349"/>
      <c r="B116" s="350"/>
      <c r="C116" s="350"/>
      <c r="D116" s="350"/>
      <c r="E116" s="350"/>
      <c r="F116" s="350"/>
      <c r="G116" s="350"/>
      <c r="H116" s="350"/>
    </row>
    <row r="117" spans="1:8" ht="15.75">
      <c r="A117" s="349"/>
      <c r="B117" s="350"/>
      <c r="C117" s="350"/>
      <c r="D117" s="350"/>
      <c r="E117" s="350"/>
      <c r="F117" s="350"/>
      <c r="G117" s="350"/>
      <c r="H117" s="350"/>
    </row>
    <row r="118" spans="1:8" ht="15.75">
      <c r="A118" s="349"/>
      <c r="B118" s="350"/>
      <c r="C118" s="350"/>
      <c r="D118" s="350"/>
      <c r="E118" s="350"/>
      <c r="F118" s="350"/>
      <c r="G118" s="350"/>
      <c r="H118" s="350"/>
    </row>
    <row r="119" spans="1:8" ht="15.75">
      <c r="A119" s="349"/>
      <c r="B119" s="350"/>
      <c r="C119" s="350"/>
      <c r="D119" s="350"/>
      <c r="E119" s="350"/>
      <c r="F119" s="350"/>
      <c r="G119" s="350"/>
      <c r="H119" s="350"/>
    </row>
    <row r="120" spans="1:8" ht="15.75">
      <c r="A120" s="349"/>
      <c r="B120" s="350"/>
      <c r="C120" s="350"/>
      <c r="D120" s="350"/>
      <c r="E120" s="350"/>
      <c r="F120" s="350"/>
      <c r="G120" s="350"/>
      <c r="H120" s="350"/>
    </row>
    <row r="121" spans="1:8" ht="15.75">
      <c r="A121" s="349"/>
      <c r="B121" s="350"/>
      <c r="C121" s="350"/>
      <c r="D121" s="350"/>
      <c r="E121" s="350"/>
      <c r="F121" s="350"/>
      <c r="G121" s="350"/>
      <c r="H121" s="350"/>
    </row>
    <row r="122" spans="1:8" ht="15.75">
      <c r="A122" s="349"/>
      <c r="B122" s="350"/>
      <c r="C122" s="350"/>
      <c r="D122" s="350"/>
      <c r="E122" s="350"/>
      <c r="F122" s="350"/>
      <c r="G122" s="350"/>
      <c r="H122" s="350"/>
    </row>
    <row r="123" spans="1:8" ht="15.75">
      <c r="A123" s="349"/>
      <c r="B123" s="350"/>
      <c r="C123" s="350"/>
      <c r="D123" s="350"/>
      <c r="E123" s="350"/>
      <c r="F123" s="350"/>
      <c r="G123" s="350"/>
      <c r="H123" s="350"/>
    </row>
    <row r="124" spans="1:8" ht="15.75">
      <c r="A124" s="349"/>
      <c r="B124" s="350"/>
      <c r="C124" s="350"/>
      <c r="D124" s="350"/>
      <c r="E124" s="350"/>
      <c r="F124" s="350"/>
      <c r="G124" s="350"/>
      <c r="H124" s="350"/>
    </row>
    <row r="125" spans="1:8" ht="15.75">
      <c r="A125" s="349"/>
      <c r="B125" s="350"/>
      <c r="C125" s="350"/>
      <c r="D125" s="350"/>
      <c r="E125" s="350"/>
      <c r="F125" s="350"/>
      <c r="G125" s="350"/>
      <c r="H125" s="350"/>
    </row>
    <row r="126" spans="1:8" ht="15.75">
      <c r="A126" s="349"/>
      <c r="B126" s="350"/>
      <c r="C126" s="350"/>
      <c r="D126" s="350"/>
      <c r="E126" s="350"/>
      <c r="F126" s="350"/>
      <c r="G126" s="350"/>
      <c r="H126" s="350"/>
    </row>
    <row r="127" spans="1:8" ht="15.75">
      <c r="A127" s="349"/>
      <c r="B127" s="350"/>
      <c r="C127" s="350"/>
      <c r="D127" s="350"/>
      <c r="E127" s="350"/>
      <c r="F127" s="350"/>
      <c r="G127" s="350"/>
      <c r="H127" s="350"/>
    </row>
    <row r="128" spans="1:8" ht="15.75">
      <c r="A128" s="349"/>
      <c r="B128" s="350"/>
      <c r="C128" s="350"/>
      <c r="D128" s="350"/>
      <c r="E128" s="350"/>
      <c r="F128" s="350"/>
      <c r="G128" s="350"/>
      <c r="H128" s="350"/>
    </row>
    <row r="129" spans="1:8" ht="15.75">
      <c r="A129" s="349"/>
      <c r="B129" s="350"/>
      <c r="C129" s="350"/>
      <c r="D129" s="350"/>
      <c r="E129" s="350"/>
      <c r="F129" s="350"/>
      <c r="G129" s="350"/>
      <c r="H129" s="350"/>
    </row>
    <row r="130" spans="1:8" ht="15.75">
      <c r="A130" s="349"/>
      <c r="B130" s="350"/>
      <c r="C130" s="350"/>
      <c r="D130" s="350"/>
      <c r="E130" s="350"/>
      <c r="F130" s="350"/>
      <c r="G130" s="350"/>
      <c r="H130" s="350"/>
    </row>
    <row r="131" spans="1:8" ht="15.75">
      <c r="A131" s="349"/>
      <c r="B131" s="350"/>
      <c r="C131" s="350"/>
      <c r="D131" s="350"/>
      <c r="E131" s="350"/>
      <c r="F131" s="350"/>
      <c r="G131" s="350"/>
      <c r="H131" s="350"/>
    </row>
    <row r="132" spans="1:8" ht="15.75">
      <c r="A132" s="349"/>
      <c r="B132" s="350"/>
      <c r="C132" s="350"/>
      <c r="D132" s="350"/>
      <c r="E132" s="350"/>
      <c r="F132" s="350"/>
      <c r="G132" s="350"/>
      <c r="H132" s="350"/>
    </row>
    <row r="133" spans="1:8" ht="15.75">
      <c r="A133" s="349"/>
      <c r="B133" s="350"/>
      <c r="C133" s="350"/>
      <c r="D133" s="350"/>
      <c r="E133" s="350"/>
      <c r="F133" s="350"/>
      <c r="G133" s="350"/>
      <c r="H133" s="350"/>
    </row>
    <row r="134" spans="1:8" ht="15.75">
      <c r="A134" s="349"/>
      <c r="B134" s="350"/>
      <c r="C134" s="350"/>
      <c r="D134" s="350"/>
      <c r="E134" s="350"/>
      <c r="F134" s="350"/>
      <c r="G134" s="350"/>
      <c r="H134" s="350"/>
    </row>
    <row r="135" spans="1:8" ht="15.75">
      <c r="A135" s="349"/>
      <c r="B135" s="350"/>
      <c r="C135" s="350"/>
      <c r="D135" s="350"/>
      <c r="E135" s="350"/>
      <c r="F135" s="350"/>
      <c r="G135" s="350"/>
      <c r="H135" s="350"/>
    </row>
    <row r="136" spans="1:8" ht="15.75">
      <c r="A136" s="349"/>
      <c r="B136" s="350"/>
      <c r="C136" s="350"/>
      <c r="D136" s="350"/>
      <c r="E136" s="350"/>
      <c r="F136" s="350"/>
      <c r="G136" s="350"/>
      <c r="H136" s="350"/>
    </row>
    <row r="137" spans="1:8" ht="15.75">
      <c r="A137" s="349"/>
      <c r="B137" s="350"/>
      <c r="C137" s="350"/>
      <c r="D137" s="350"/>
      <c r="E137" s="350"/>
      <c r="F137" s="350"/>
      <c r="G137" s="350"/>
      <c r="H137" s="350"/>
    </row>
    <row r="138" spans="1:8" ht="15.75">
      <c r="A138" s="349"/>
      <c r="B138" s="350"/>
      <c r="C138" s="350"/>
      <c r="D138" s="350"/>
      <c r="E138" s="350"/>
      <c r="F138" s="350"/>
      <c r="G138" s="350"/>
      <c r="H138" s="350"/>
    </row>
    <row r="139" spans="1:8" ht="15.75">
      <c r="A139" s="349"/>
      <c r="B139" s="350"/>
      <c r="C139" s="350"/>
      <c r="D139" s="350"/>
      <c r="E139" s="350"/>
      <c r="F139" s="350"/>
      <c r="G139" s="350"/>
      <c r="H139" s="350"/>
    </row>
    <row r="140" spans="1:8" ht="15.75">
      <c r="A140" s="349"/>
      <c r="B140" s="350"/>
      <c r="C140" s="350"/>
      <c r="D140" s="350"/>
      <c r="E140" s="350"/>
      <c r="F140" s="350"/>
      <c r="G140" s="350"/>
      <c r="H140" s="350"/>
    </row>
    <row r="141" spans="1:8" ht="15.75">
      <c r="A141" s="349"/>
      <c r="B141" s="350"/>
      <c r="C141" s="350"/>
      <c r="D141" s="350"/>
      <c r="E141" s="350"/>
      <c r="F141" s="350"/>
      <c r="G141" s="350"/>
      <c r="H141" s="350"/>
    </row>
    <row r="142" spans="1:8" ht="15.75">
      <c r="A142" s="349"/>
      <c r="B142" s="350"/>
      <c r="C142" s="350"/>
      <c r="D142" s="350"/>
      <c r="E142" s="350"/>
      <c r="F142" s="350"/>
      <c r="G142" s="350"/>
      <c r="H142" s="350"/>
    </row>
    <row r="143" spans="1:8" ht="15.75">
      <c r="A143" s="349"/>
      <c r="B143" s="350"/>
      <c r="C143" s="350"/>
      <c r="D143" s="350"/>
      <c r="E143" s="350"/>
      <c r="F143" s="350"/>
      <c r="G143" s="350"/>
      <c r="H143" s="350"/>
    </row>
    <row r="144" spans="1:8" ht="15.75">
      <c r="A144" s="349"/>
      <c r="B144" s="350"/>
      <c r="C144" s="350"/>
      <c r="D144" s="350"/>
      <c r="E144" s="350"/>
      <c r="F144" s="350"/>
      <c r="G144" s="350"/>
      <c r="H144" s="350"/>
    </row>
    <row r="145" spans="1:8" ht="15.75">
      <c r="A145" s="349"/>
      <c r="B145" s="350"/>
      <c r="C145" s="350"/>
      <c r="D145" s="350"/>
      <c r="E145" s="350"/>
      <c r="F145" s="350"/>
      <c r="G145" s="350"/>
      <c r="H145" s="350"/>
    </row>
    <row r="146" spans="1:8" ht="15.75">
      <c r="A146" s="349"/>
      <c r="B146" s="350"/>
      <c r="C146" s="350"/>
      <c r="D146" s="350"/>
      <c r="E146" s="350"/>
      <c r="F146" s="350"/>
      <c r="G146" s="350"/>
      <c r="H146" s="350"/>
    </row>
    <row r="147" spans="1:8" ht="15.75">
      <c r="A147" s="349"/>
      <c r="B147" s="350"/>
      <c r="C147" s="350"/>
      <c r="D147" s="350"/>
      <c r="E147" s="350"/>
      <c r="F147" s="350"/>
      <c r="G147" s="350"/>
      <c r="H147" s="350"/>
    </row>
    <row r="148" spans="1:8" ht="15.75">
      <c r="A148" s="349"/>
      <c r="B148" s="350"/>
      <c r="C148" s="350"/>
      <c r="D148" s="350"/>
      <c r="E148" s="350"/>
      <c r="F148" s="350"/>
      <c r="G148" s="350"/>
      <c r="H148" s="350"/>
    </row>
    <row r="149" spans="1:8" ht="15.75">
      <c r="A149" s="349"/>
      <c r="B149" s="350"/>
      <c r="C149" s="350"/>
      <c r="D149" s="350"/>
      <c r="E149" s="350"/>
      <c r="F149" s="350"/>
      <c r="G149" s="350"/>
      <c r="H149" s="350"/>
    </row>
    <row r="150" spans="1:8" ht="15.75">
      <c r="A150" s="349"/>
      <c r="B150" s="350"/>
      <c r="C150" s="350"/>
      <c r="D150" s="350"/>
      <c r="E150" s="350"/>
      <c r="F150" s="350"/>
      <c r="G150" s="350"/>
      <c r="H150" s="350"/>
    </row>
    <row r="151" spans="1:8" ht="15.75">
      <c r="A151" s="349"/>
      <c r="B151" s="350"/>
      <c r="C151" s="350"/>
      <c r="D151" s="350"/>
      <c r="E151" s="350"/>
      <c r="F151" s="350"/>
      <c r="G151" s="350"/>
      <c r="H151" s="350"/>
    </row>
    <row r="152" spans="1:8" ht="15.75">
      <c r="A152" s="349"/>
      <c r="B152" s="350"/>
      <c r="C152" s="350"/>
      <c r="D152" s="350"/>
      <c r="E152" s="350"/>
      <c r="F152" s="350"/>
      <c r="G152" s="350"/>
      <c r="H152" s="350"/>
    </row>
    <row r="153" spans="1:8" ht="15.75">
      <c r="A153" s="349"/>
      <c r="B153" s="350"/>
      <c r="C153" s="350"/>
      <c r="D153" s="350"/>
      <c r="E153" s="350"/>
      <c r="F153" s="350"/>
      <c r="G153" s="350"/>
      <c r="H153" s="350"/>
    </row>
    <row r="154" spans="1:8" ht="15.75">
      <c r="A154" s="349"/>
      <c r="B154" s="350"/>
      <c r="C154" s="350"/>
      <c r="D154" s="350"/>
      <c r="E154" s="350"/>
      <c r="F154" s="350"/>
      <c r="G154" s="350"/>
      <c r="H154" s="350"/>
    </row>
    <row r="155" spans="1:8" ht="15.75">
      <c r="A155" s="349"/>
      <c r="B155" s="350"/>
      <c r="C155" s="350"/>
      <c r="D155" s="350"/>
      <c r="E155" s="350"/>
      <c r="F155" s="350"/>
      <c r="G155" s="350"/>
      <c r="H155" s="350"/>
    </row>
    <row r="156" spans="1:8" ht="15.75">
      <c r="A156" s="349"/>
      <c r="B156" s="350"/>
      <c r="C156" s="350"/>
      <c r="D156" s="350"/>
      <c r="E156" s="350"/>
      <c r="F156" s="350"/>
      <c r="G156" s="350"/>
      <c r="H156" s="350"/>
    </row>
    <row r="157" spans="1:8" ht="15.75">
      <c r="A157" s="349"/>
      <c r="B157" s="350"/>
      <c r="C157" s="350"/>
      <c r="D157" s="350"/>
      <c r="E157" s="350"/>
      <c r="F157" s="350"/>
      <c r="G157" s="350"/>
      <c r="H157" s="350"/>
    </row>
    <row r="158" spans="1:8" ht="15.75">
      <c r="A158" s="349"/>
      <c r="B158" s="350"/>
      <c r="C158" s="350"/>
      <c r="D158" s="350"/>
      <c r="E158" s="350"/>
      <c r="F158" s="350"/>
      <c r="G158" s="350"/>
      <c r="H158" s="350"/>
    </row>
  </sheetData>
  <sheetProtection/>
  <mergeCells count="10">
    <mergeCell ref="A42:H42"/>
    <mergeCell ref="A44:A47"/>
    <mergeCell ref="B44:B47"/>
    <mergeCell ref="F44:G44"/>
    <mergeCell ref="F45:G45"/>
    <mergeCell ref="A1:H1"/>
    <mergeCell ref="A3:A6"/>
    <mergeCell ref="B3:B6"/>
    <mergeCell ref="F3:G3"/>
    <mergeCell ref="F4:G4"/>
  </mergeCells>
  <printOptions horizontalCentered="1"/>
  <pageMargins left="0.1968503937007874" right="0" top="0.4330708661417323" bottom="0.2362204724409449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8">
      <selection activeCell="A1" sqref="A1:D39"/>
    </sheetView>
  </sheetViews>
  <sheetFormatPr defaultColWidth="9.140625" defaultRowHeight="12.75"/>
  <cols>
    <col min="1" max="1" width="58.140625" style="251" customWidth="1"/>
    <col min="2" max="4" width="12.7109375" style="251" customWidth="1"/>
    <col min="5" max="16384" width="9.140625" style="251" customWidth="1"/>
  </cols>
  <sheetData>
    <row r="1" spans="1:4" ht="41.25" customHeight="1">
      <c r="A1" s="416" t="s">
        <v>342</v>
      </c>
      <c r="B1" s="416"/>
      <c r="C1" s="416"/>
      <c r="D1" s="416"/>
    </row>
    <row r="2" spans="1:4" ht="14.25" customHeight="1" thickBot="1">
      <c r="A2" s="218"/>
      <c r="B2" s="218"/>
      <c r="C2" s="218"/>
      <c r="D2" s="219" t="s">
        <v>30</v>
      </c>
    </row>
    <row r="3" spans="1:4" ht="87" customHeight="1">
      <c r="A3" s="220"/>
      <c r="B3" s="212" t="s">
        <v>343</v>
      </c>
      <c r="C3" s="212" t="s">
        <v>344</v>
      </c>
      <c r="D3" s="212" t="s">
        <v>345</v>
      </c>
    </row>
    <row r="4" spans="1:4" ht="18" customHeight="1">
      <c r="A4" s="221" t="s">
        <v>70</v>
      </c>
      <c r="B4" s="222">
        <v>98.08</v>
      </c>
      <c r="C4" s="222">
        <v>103.89</v>
      </c>
      <c r="D4" s="222">
        <v>101.66</v>
      </c>
    </row>
    <row r="5" spans="1:4" s="126" customFormat="1" ht="18" customHeight="1">
      <c r="A5" s="125" t="s">
        <v>200</v>
      </c>
      <c r="B5" s="138"/>
      <c r="C5" s="138"/>
      <c r="D5" s="138"/>
    </row>
    <row r="6" spans="1:4" ht="18" customHeight="1">
      <c r="A6" s="223" t="s">
        <v>201</v>
      </c>
      <c r="B6" s="224">
        <v>100.34</v>
      </c>
      <c r="C6" s="224">
        <v>90.43</v>
      </c>
      <c r="D6" s="224">
        <v>82.5</v>
      </c>
    </row>
    <row r="7" spans="1:4" ht="18" customHeight="1">
      <c r="A7" s="223" t="s">
        <v>181</v>
      </c>
      <c r="B7" s="224">
        <v>97.9</v>
      </c>
      <c r="C7" s="224">
        <v>104.72</v>
      </c>
      <c r="D7" s="224">
        <v>102.5</v>
      </c>
    </row>
    <row r="8" spans="1:4" ht="30" customHeight="1">
      <c r="A8" s="128" t="s">
        <v>202</v>
      </c>
      <c r="B8" s="130">
        <v>100.09</v>
      </c>
      <c r="C8" s="130">
        <v>96.33</v>
      </c>
      <c r="D8" s="130">
        <v>94.51</v>
      </c>
    </row>
    <row r="9" spans="1:4" ht="18" customHeight="1">
      <c r="A9" s="223" t="s">
        <v>203</v>
      </c>
      <c r="B9" s="224">
        <v>100</v>
      </c>
      <c r="C9" s="224">
        <v>97.52</v>
      </c>
      <c r="D9" s="224">
        <v>98</v>
      </c>
    </row>
    <row r="10" spans="1:4" s="127" customFormat="1" ht="18" customHeight="1">
      <c r="A10" s="125" t="s">
        <v>204</v>
      </c>
      <c r="B10" s="138"/>
      <c r="C10" s="138"/>
      <c r="D10" s="138"/>
    </row>
    <row r="11" spans="1:4" s="127" customFormat="1" ht="18" customHeight="1">
      <c r="A11" s="128" t="s">
        <v>205</v>
      </c>
      <c r="B11" s="130">
        <v>100</v>
      </c>
      <c r="C11" s="130">
        <v>89.12</v>
      </c>
      <c r="D11" s="130">
        <v>71.1</v>
      </c>
    </row>
    <row r="12" spans="1:4" s="127" customFormat="1" ht="18" customHeight="1">
      <c r="A12" s="128" t="s">
        <v>206</v>
      </c>
      <c r="B12" s="130">
        <v>100.6</v>
      </c>
      <c r="C12" s="130">
        <v>91.48</v>
      </c>
      <c r="D12" s="130">
        <v>92.76</v>
      </c>
    </row>
    <row r="13" spans="1:4" s="127" customFormat="1" ht="18" customHeight="1">
      <c r="A13" s="128" t="s">
        <v>182</v>
      </c>
      <c r="B13" s="130">
        <v>99.14</v>
      </c>
      <c r="C13" s="130">
        <v>108.11</v>
      </c>
      <c r="D13" s="130">
        <v>107.09</v>
      </c>
    </row>
    <row r="14" spans="1:4" s="127" customFormat="1" ht="18" customHeight="1">
      <c r="A14" s="128" t="s">
        <v>183</v>
      </c>
      <c r="B14" s="130">
        <v>100</v>
      </c>
      <c r="C14" s="130">
        <v>99.31</v>
      </c>
      <c r="D14" s="130">
        <v>99.48</v>
      </c>
    </row>
    <row r="15" spans="1:4" s="127" customFormat="1" ht="18" customHeight="1">
      <c r="A15" s="128" t="s">
        <v>184</v>
      </c>
      <c r="B15" s="130">
        <v>95.43</v>
      </c>
      <c r="C15" s="130">
        <v>116.61</v>
      </c>
      <c r="D15" s="130">
        <v>120.64</v>
      </c>
    </row>
    <row r="16" spans="1:4" s="127" customFormat="1" ht="18" customHeight="1">
      <c r="A16" s="128" t="s">
        <v>185</v>
      </c>
      <c r="B16" s="130">
        <v>98.68</v>
      </c>
      <c r="C16" s="130">
        <v>114.45</v>
      </c>
      <c r="D16" s="130">
        <v>102.43</v>
      </c>
    </row>
    <row r="17" spans="1:4" s="127" customFormat="1" ht="18" customHeight="1">
      <c r="A17" s="128" t="s">
        <v>186</v>
      </c>
      <c r="B17" s="130">
        <v>99.3</v>
      </c>
      <c r="C17" s="130">
        <v>120.57</v>
      </c>
      <c r="D17" s="130">
        <v>110.43</v>
      </c>
    </row>
    <row r="18" spans="1:4" s="127" customFormat="1" ht="30" customHeight="1">
      <c r="A18" s="128" t="s">
        <v>207</v>
      </c>
      <c r="B18" s="130">
        <v>99</v>
      </c>
      <c r="C18" s="130">
        <v>111.81</v>
      </c>
      <c r="D18" s="130">
        <v>102.86</v>
      </c>
    </row>
    <row r="19" spans="1:4" s="127" customFormat="1" ht="18" customHeight="1">
      <c r="A19" s="128" t="s">
        <v>187</v>
      </c>
      <c r="B19" s="130">
        <v>100</v>
      </c>
      <c r="C19" s="130">
        <v>87.54</v>
      </c>
      <c r="D19" s="130">
        <v>97.5</v>
      </c>
    </row>
    <row r="20" spans="1:4" s="127" customFormat="1" ht="18" customHeight="1">
      <c r="A20" s="128" t="s">
        <v>188</v>
      </c>
      <c r="B20" s="130">
        <v>101.58</v>
      </c>
      <c r="C20" s="130">
        <v>99.69</v>
      </c>
      <c r="D20" s="130">
        <v>96.56</v>
      </c>
    </row>
    <row r="21" spans="1:4" s="127" customFormat="1" ht="18" customHeight="1">
      <c r="A21" s="128" t="s">
        <v>189</v>
      </c>
      <c r="B21" s="130">
        <v>101.56</v>
      </c>
      <c r="C21" s="130">
        <v>106.97</v>
      </c>
      <c r="D21" s="130">
        <v>93.12</v>
      </c>
    </row>
    <row r="22" spans="1:4" s="127" customFormat="1" ht="18" customHeight="1">
      <c r="A22" s="128" t="s">
        <v>190</v>
      </c>
      <c r="B22" s="130">
        <v>100</v>
      </c>
      <c r="C22" s="130">
        <v>97.55</v>
      </c>
      <c r="D22" s="130">
        <v>96.51</v>
      </c>
    </row>
    <row r="23" spans="1:4" s="127" customFormat="1" ht="18" customHeight="1">
      <c r="A23" s="128" t="s">
        <v>191</v>
      </c>
      <c r="B23" s="130">
        <v>105.63</v>
      </c>
      <c r="C23" s="130">
        <v>60.98</v>
      </c>
      <c r="D23" s="130">
        <v>38.31</v>
      </c>
    </row>
    <row r="24" spans="1:4" s="127" customFormat="1" ht="18" customHeight="1">
      <c r="A24" s="128" t="s">
        <v>192</v>
      </c>
      <c r="B24" s="130">
        <v>100.57</v>
      </c>
      <c r="C24" s="130">
        <v>103.96</v>
      </c>
      <c r="D24" s="130">
        <v>94.79</v>
      </c>
    </row>
    <row r="25" spans="1:4" s="127" customFormat="1" ht="18" customHeight="1">
      <c r="A25" s="128" t="s">
        <v>193</v>
      </c>
      <c r="B25" s="130">
        <v>100</v>
      </c>
      <c r="C25" s="130">
        <v>84.62</v>
      </c>
      <c r="D25" s="130">
        <v>90.95</v>
      </c>
    </row>
    <row r="26" spans="1:4" s="127" customFormat="1" ht="18" customHeight="1">
      <c r="A26" s="128" t="s">
        <v>194</v>
      </c>
      <c r="B26" s="130">
        <v>100.14</v>
      </c>
      <c r="C26" s="130">
        <v>76.63</v>
      </c>
      <c r="D26" s="130">
        <v>78.28</v>
      </c>
    </row>
    <row r="27" spans="1:4" s="127" customFormat="1" ht="18" customHeight="1">
      <c r="A27" s="128" t="s">
        <v>195</v>
      </c>
      <c r="B27" s="130">
        <v>100</v>
      </c>
      <c r="C27" s="130">
        <v>10.25</v>
      </c>
      <c r="D27" s="130">
        <v>6.12</v>
      </c>
    </row>
    <row r="28" spans="1:4" s="127" customFormat="1" ht="18" customHeight="1">
      <c r="A28" s="128" t="s">
        <v>196</v>
      </c>
      <c r="B28" s="130">
        <v>100</v>
      </c>
      <c r="C28" s="130">
        <v>41.67</v>
      </c>
      <c r="D28" s="130">
        <v>49.47</v>
      </c>
    </row>
    <row r="29" spans="1:4" s="127" customFormat="1" ht="18" customHeight="1">
      <c r="A29" s="128" t="s">
        <v>197</v>
      </c>
      <c r="B29" s="130">
        <v>100</v>
      </c>
      <c r="C29" s="130">
        <v>100</v>
      </c>
      <c r="D29" s="130">
        <v>72.3</v>
      </c>
    </row>
    <row r="30" spans="1:4" s="127" customFormat="1" ht="18" customHeight="1">
      <c r="A30" s="128" t="s">
        <v>208</v>
      </c>
      <c r="B30" s="130">
        <v>100</v>
      </c>
      <c r="C30" s="130">
        <v>58.33</v>
      </c>
      <c r="D30" s="130">
        <v>45.65</v>
      </c>
    </row>
    <row r="31" spans="1:4" s="127" customFormat="1" ht="18" customHeight="1">
      <c r="A31" s="128" t="s">
        <v>198</v>
      </c>
      <c r="B31" s="130">
        <v>96.37</v>
      </c>
      <c r="C31" s="130">
        <v>100.24</v>
      </c>
      <c r="D31" s="130">
        <v>104.94</v>
      </c>
    </row>
    <row r="32" spans="1:4" s="127" customFormat="1" ht="18" customHeight="1">
      <c r="A32" s="128" t="s">
        <v>199</v>
      </c>
      <c r="B32" s="130">
        <v>100</v>
      </c>
      <c r="C32" s="130">
        <v>50</v>
      </c>
      <c r="D32" s="130">
        <v>30.16</v>
      </c>
    </row>
    <row r="33" spans="1:4" s="127" customFormat="1" ht="30" customHeight="1">
      <c r="A33" s="128" t="s">
        <v>209</v>
      </c>
      <c r="B33" s="130">
        <v>100.09</v>
      </c>
      <c r="C33" s="130">
        <v>100.33</v>
      </c>
      <c r="D33" s="130">
        <v>100.25</v>
      </c>
    </row>
    <row r="34" spans="1:4" s="127" customFormat="1" ht="18" customHeight="1">
      <c r="A34" s="128" t="s">
        <v>210</v>
      </c>
      <c r="B34" s="130">
        <v>100</v>
      </c>
      <c r="C34" s="130">
        <v>97.04</v>
      </c>
      <c r="D34" s="130">
        <v>97.24</v>
      </c>
    </row>
    <row r="35" spans="1:4" s="127" customFormat="1" ht="18" customHeight="1">
      <c r="A35" s="128" t="s">
        <v>211</v>
      </c>
      <c r="B35" s="130">
        <v>100</v>
      </c>
      <c r="C35" s="130">
        <v>97.81</v>
      </c>
      <c r="D35" s="130">
        <v>98.44</v>
      </c>
    </row>
    <row r="36" spans="1:4" s="126" customFormat="1" ht="18" customHeight="1">
      <c r="A36" s="129" t="s">
        <v>212</v>
      </c>
      <c r="B36" s="139"/>
      <c r="C36" s="139"/>
      <c r="D36" s="139"/>
    </row>
    <row r="37" spans="1:4" ht="18" customHeight="1">
      <c r="A37" s="223" t="s">
        <v>213</v>
      </c>
      <c r="B37" s="224">
        <v>100.05</v>
      </c>
      <c r="C37" s="224">
        <v>100.89</v>
      </c>
      <c r="D37" s="224">
        <v>100.51</v>
      </c>
    </row>
    <row r="38" spans="1:4" ht="18" customHeight="1">
      <c r="A38" s="223" t="s">
        <v>214</v>
      </c>
      <c r="B38" s="224">
        <v>97.83</v>
      </c>
      <c r="C38" s="224">
        <v>103.89</v>
      </c>
      <c r="D38" s="224">
        <v>101.34</v>
      </c>
    </row>
    <row r="39" spans="1:4" ht="18" customHeight="1">
      <c r="A39" s="223" t="s">
        <v>215</v>
      </c>
      <c r="B39" s="224">
        <v>100</v>
      </c>
      <c r="C39" s="224">
        <v>105.81</v>
      </c>
      <c r="D39" s="224">
        <v>103.37</v>
      </c>
    </row>
  </sheetData>
  <sheetProtection/>
  <mergeCells count="1">
    <mergeCell ref="A1:D1"/>
  </mergeCells>
  <printOptions horizontalCentered="1"/>
  <pageMargins left="0.2755905511811024" right="0.4330708661417323" top="0.1968503937007874" bottom="0.1968503937007874" header="0.2362204724409449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5">
      <selection activeCell="A1" sqref="A1:F24"/>
    </sheetView>
  </sheetViews>
  <sheetFormatPr defaultColWidth="9.140625" defaultRowHeight="12.75"/>
  <cols>
    <col min="1" max="1" width="40.421875" style="3" customWidth="1"/>
    <col min="2" max="2" width="10.8515625" style="3" customWidth="1"/>
    <col min="3" max="4" width="9.7109375" style="3" customWidth="1"/>
    <col min="5" max="5" width="13.140625" style="3" customWidth="1"/>
    <col min="6" max="6" width="13.57421875" style="3" customWidth="1"/>
    <col min="7" max="7" width="9.140625" style="3" customWidth="1"/>
    <col min="8" max="12" width="12.28125" style="3" hidden="1" customWidth="1"/>
    <col min="13" max="13" width="13.140625" style="3" hidden="1" customWidth="1"/>
    <col min="14" max="15" width="12.28125" style="3" bestFit="1" customWidth="1"/>
    <col min="16" max="17" width="9.140625" style="3" customWidth="1"/>
    <col min="18" max="18" width="3.57421875" style="3" customWidth="1"/>
    <col min="19" max="16384" width="9.140625" style="3" customWidth="1"/>
  </cols>
  <sheetData>
    <row r="1" spans="1:6" ht="48.75" customHeight="1">
      <c r="A1" s="417" t="s">
        <v>346</v>
      </c>
      <c r="B1" s="417"/>
      <c r="C1" s="417"/>
      <c r="D1" s="417"/>
      <c r="E1" s="417"/>
      <c r="F1" s="417"/>
    </row>
    <row r="2" spans="1:6" ht="21" customHeight="1" thickBot="1">
      <c r="A2" s="21"/>
      <c r="B2" s="21"/>
      <c r="C2" s="21"/>
      <c r="D2" s="22"/>
      <c r="E2" s="27"/>
      <c r="F2" s="133" t="s">
        <v>218</v>
      </c>
    </row>
    <row r="3" spans="1:6" s="33" customFormat="1" ht="19.5" customHeight="1">
      <c r="A3" s="32"/>
      <c r="B3" s="141" t="s">
        <v>3</v>
      </c>
      <c r="C3" s="141" t="s">
        <v>232</v>
      </c>
      <c r="D3" s="141" t="s">
        <v>232</v>
      </c>
      <c r="E3" s="248" t="s">
        <v>304</v>
      </c>
      <c r="F3" s="249" t="s">
        <v>304</v>
      </c>
    </row>
    <row r="4" spans="1:6" s="33" customFormat="1" ht="19.5" customHeight="1">
      <c r="A4" s="32"/>
      <c r="B4" s="142" t="s">
        <v>272</v>
      </c>
      <c r="C4" s="142" t="s">
        <v>306</v>
      </c>
      <c r="D4" s="142" t="s">
        <v>304</v>
      </c>
      <c r="E4" s="142" t="s">
        <v>347</v>
      </c>
      <c r="F4" s="142" t="s">
        <v>347</v>
      </c>
    </row>
    <row r="5" spans="1:6" s="33" customFormat="1" ht="19.5" customHeight="1">
      <c r="A5" s="32"/>
      <c r="B5" s="142" t="s">
        <v>178</v>
      </c>
      <c r="C5" s="142" t="s">
        <v>178</v>
      </c>
      <c r="D5" s="142" t="s">
        <v>178</v>
      </c>
      <c r="E5" s="142" t="s">
        <v>233</v>
      </c>
      <c r="F5" s="142" t="s">
        <v>171</v>
      </c>
    </row>
    <row r="6" spans="1:6" s="33" customFormat="1" ht="19.5" customHeight="1">
      <c r="A6" s="32"/>
      <c r="B6" s="143">
        <v>2022</v>
      </c>
      <c r="C6" s="143">
        <v>2022</v>
      </c>
      <c r="D6" s="143">
        <v>2022</v>
      </c>
      <c r="E6" s="143" t="s">
        <v>348</v>
      </c>
      <c r="F6" s="143" t="s">
        <v>234</v>
      </c>
    </row>
    <row r="7" spans="1:13" s="36" customFormat="1" ht="30" customHeight="1">
      <c r="A7" s="34" t="s">
        <v>1</v>
      </c>
      <c r="B7" s="35">
        <f>+B8+B15+B20</f>
        <v>1154288</v>
      </c>
      <c r="C7" s="35">
        <f>+C8+C15+C20</f>
        <v>1157329</v>
      </c>
      <c r="D7" s="35">
        <f>+D8+D15+D20</f>
        <v>5614525</v>
      </c>
      <c r="E7" s="278">
        <v>55.5</v>
      </c>
      <c r="F7" s="278">
        <v>123.2</v>
      </c>
      <c r="H7" s="35">
        <v>10125100</v>
      </c>
      <c r="I7" s="35">
        <v>726941</v>
      </c>
      <c r="J7" s="35">
        <v>5284577</v>
      </c>
      <c r="K7" s="35">
        <f>J7-I7</f>
        <v>4557636</v>
      </c>
      <c r="L7" s="278">
        <f>ROUND(D7/H7*100,1)</f>
        <v>55.5</v>
      </c>
      <c r="M7" s="278">
        <f>ROUND(D7/K7*100,1)</f>
        <v>123.2</v>
      </c>
    </row>
    <row r="8" spans="1:16" s="39" customFormat="1" ht="19.5" customHeight="1">
      <c r="A8" s="144" t="s">
        <v>235</v>
      </c>
      <c r="B8" s="145">
        <f>+B9+B11+B12+B13+B14</f>
        <v>681479</v>
      </c>
      <c r="C8" s="145">
        <f>+C9+C11+C12+C13+C14</f>
        <v>741897</v>
      </c>
      <c r="D8" s="145">
        <f>+D9+D11+D12+D13+D14</f>
        <v>3417611</v>
      </c>
      <c r="E8" s="278">
        <v>52</v>
      </c>
      <c r="F8" s="278">
        <v>124.3</v>
      </c>
      <c r="H8" s="145">
        <v>6577183</v>
      </c>
      <c r="I8" s="145">
        <v>499457</v>
      </c>
      <c r="J8" s="145">
        <v>3249856</v>
      </c>
      <c r="K8" s="145">
        <f aca="true" t="shared" si="0" ref="K8:K24">J8-I8</f>
        <v>2750399</v>
      </c>
      <c r="L8" s="278">
        <f aca="true" t="shared" si="1" ref="L8:L17">ROUND(D8/H8*100,1)</f>
        <v>52</v>
      </c>
      <c r="M8" s="278">
        <f aca="true" t="shared" si="2" ref="M8:M24">ROUND(D8/K8*100,1)</f>
        <v>124.3</v>
      </c>
      <c r="N8" s="283"/>
      <c r="O8" s="283"/>
      <c r="P8" s="285"/>
    </row>
    <row r="9" spans="1:17" s="132" customFormat="1" ht="19.5" customHeight="1">
      <c r="A9" s="146" t="s">
        <v>236</v>
      </c>
      <c r="B9" s="37">
        <v>259668</v>
      </c>
      <c r="C9" s="37">
        <v>395123</v>
      </c>
      <c r="D9" s="37">
        <v>1384825</v>
      </c>
      <c r="E9" s="279">
        <v>63.4</v>
      </c>
      <c r="F9" s="279">
        <v>133.6</v>
      </c>
      <c r="H9" s="37">
        <v>2184121</v>
      </c>
      <c r="I9" s="37">
        <v>195456</v>
      </c>
      <c r="J9" s="37">
        <v>1231893</v>
      </c>
      <c r="K9" s="37">
        <f t="shared" si="0"/>
        <v>1036437</v>
      </c>
      <c r="L9" s="279">
        <f t="shared" si="1"/>
        <v>63.4</v>
      </c>
      <c r="M9" s="279">
        <f t="shared" si="2"/>
        <v>133.6</v>
      </c>
      <c r="N9" s="281"/>
      <c r="O9" s="281"/>
      <c r="P9" s="284"/>
      <c r="Q9" s="286"/>
    </row>
    <row r="10" spans="1:17" s="132" customFormat="1" ht="19.5" customHeight="1">
      <c r="A10" s="147" t="s">
        <v>237</v>
      </c>
      <c r="B10" s="131">
        <v>227548</v>
      </c>
      <c r="C10" s="131">
        <v>257552</v>
      </c>
      <c r="D10" s="148">
        <v>1160444</v>
      </c>
      <c r="E10" s="279">
        <v>64.5</v>
      </c>
      <c r="F10" s="279">
        <v>177.8</v>
      </c>
      <c r="H10" s="148">
        <v>1800000</v>
      </c>
      <c r="I10" s="148">
        <v>86045</v>
      </c>
      <c r="J10" s="148">
        <v>738828</v>
      </c>
      <c r="K10" s="148">
        <f t="shared" si="0"/>
        <v>652783</v>
      </c>
      <c r="L10" s="279">
        <f t="shared" si="1"/>
        <v>64.5</v>
      </c>
      <c r="M10" s="279">
        <f t="shared" si="2"/>
        <v>177.8</v>
      </c>
      <c r="N10" s="281"/>
      <c r="O10" s="281"/>
      <c r="P10" s="284"/>
      <c r="Q10" s="286"/>
    </row>
    <row r="11" spans="1:17" s="132" customFormat="1" ht="19.5" customHeight="1">
      <c r="A11" s="146" t="s">
        <v>238</v>
      </c>
      <c r="B11" s="37">
        <v>370151</v>
      </c>
      <c r="C11" s="37">
        <v>72551</v>
      </c>
      <c r="D11" s="37">
        <v>1358171</v>
      </c>
      <c r="E11" s="279">
        <v>93.4</v>
      </c>
      <c r="F11" s="279">
        <v>149.9</v>
      </c>
      <c r="H11" s="37">
        <v>1454747</v>
      </c>
      <c r="I11" s="37">
        <v>53415</v>
      </c>
      <c r="J11" s="37">
        <v>959478</v>
      </c>
      <c r="K11" s="37">
        <f t="shared" si="0"/>
        <v>906063</v>
      </c>
      <c r="L11" s="279">
        <f t="shared" si="1"/>
        <v>93.4</v>
      </c>
      <c r="M11" s="279">
        <f t="shared" si="2"/>
        <v>149.9</v>
      </c>
      <c r="N11" s="281"/>
      <c r="O11" s="281"/>
      <c r="P11" s="284"/>
      <c r="Q11" s="286"/>
    </row>
    <row r="12" spans="1:17" s="132" customFormat="1" ht="19.5" customHeight="1">
      <c r="A12" s="146" t="s">
        <v>239</v>
      </c>
      <c r="B12" s="280">
        <v>0</v>
      </c>
      <c r="C12" s="37">
        <v>1407</v>
      </c>
      <c r="D12" s="37">
        <v>18957</v>
      </c>
      <c r="E12" s="279">
        <v>5.5</v>
      </c>
      <c r="F12" s="279">
        <v>9</v>
      </c>
      <c r="H12" s="37">
        <v>346868</v>
      </c>
      <c r="I12" s="37">
        <v>17472</v>
      </c>
      <c r="J12" s="37">
        <v>228000</v>
      </c>
      <c r="K12" s="37">
        <f t="shared" si="0"/>
        <v>210528</v>
      </c>
      <c r="L12" s="279">
        <f t="shared" si="1"/>
        <v>5.5</v>
      </c>
      <c r="M12" s="279">
        <f t="shared" si="2"/>
        <v>9</v>
      </c>
      <c r="N12" s="281"/>
      <c r="O12" s="281"/>
      <c r="P12" s="284"/>
      <c r="Q12" s="286"/>
    </row>
    <row r="13" spans="1:17" s="132" customFormat="1" ht="19.5" customHeight="1">
      <c r="A13" s="146" t="s">
        <v>240</v>
      </c>
      <c r="B13" s="37">
        <v>18779</v>
      </c>
      <c r="C13" s="37">
        <v>13115</v>
      </c>
      <c r="D13" s="37">
        <v>91883</v>
      </c>
      <c r="E13" s="279">
        <v>55.1</v>
      </c>
      <c r="F13" s="279">
        <v>180</v>
      </c>
      <c r="H13" s="37">
        <v>166865</v>
      </c>
      <c r="I13" s="37">
        <v>3999</v>
      </c>
      <c r="J13" s="37">
        <v>55031</v>
      </c>
      <c r="K13" s="37">
        <f t="shared" si="0"/>
        <v>51032</v>
      </c>
      <c r="L13" s="279">
        <f t="shared" si="1"/>
        <v>55.1</v>
      </c>
      <c r="M13" s="279">
        <f t="shared" si="2"/>
        <v>180</v>
      </c>
      <c r="N13" s="281"/>
      <c r="O13" s="281"/>
      <c r="P13" s="284"/>
      <c r="Q13" s="286"/>
    </row>
    <row r="14" spans="1:17" s="39" customFormat="1" ht="19.5" customHeight="1">
      <c r="A14" s="146" t="s">
        <v>241</v>
      </c>
      <c r="B14" s="37">
        <v>32881</v>
      </c>
      <c r="C14" s="37">
        <v>259701</v>
      </c>
      <c r="D14" s="37">
        <v>563775</v>
      </c>
      <c r="E14" s="279">
        <v>23.3</v>
      </c>
      <c r="F14" s="279">
        <v>103.2</v>
      </c>
      <c r="H14" s="37">
        <v>2424582</v>
      </c>
      <c r="I14" s="37">
        <v>229115</v>
      </c>
      <c r="J14" s="37">
        <v>775454</v>
      </c>
      <c r="K14" s="37">
        <f t="shared" si="0"/>
        <v>546339</v>
      </c>
      <c r="L14" s="279">
        <f t="shared" si="1"/>
        <v>23.3</v>
      </c>
      <c r="M14" s="279">
        <f t="shared" si="2"/>
        <v>103.2</v>
      </c>
      <c r="N14" s="282"/>
      <c r="O14" s="282"/>
      <c r="P14" s="284"/>
      <c r="Q14" s="286"/>
    </row>
    <row r="15" spans="1:13" s="38" customFormat="1" ht="19.5" customHeight="1">
      <c r="A15" s="144" t="s">
        <v>242</v>
      </c>
      <c r="B15" s="145">
        <f>+B16+B18+B19</f>
        <v>360466</v>
      </c>
      <c r="C15" s="145">
        <f>+C16+C18+C19</f>
        <v>273901</v>
      </c>
      <c r="D15" s="145">
        <f>+D16+D18+D19</f>
        <v>1596210</v>
      </c>
      <c r="E15" s="278">
        <v>45</v>
      </c>
      <c r="F15" s="278">
        <v>124.6</v>
      </c>
      <c r="H15" s="145">
        <v>3547917</v>
      </c>
      <c r="I15" s="145">
        <v>149644</v>
      </c>
      <c r="J15" s="145">
        <v>1430642</v>
      </c>
      <c r="K15" s="145">
        <f t="shared" si="0"/>
        <v>1280998</v>
      </c>
      <c r="L15" s="278">
        <f t="shared" si="1"/>
        <v>45</v>
      </c>
      <c r="M15" s="278">
        <f t="shared" si="2"/>
        <v>124.6</v>
      </c>
    </row>
    <row r="16" spans="1:13" s="38" customFormat="1" ht="19.5" customHeight="1">
      <c r="A16" s="146" t="s">
        <v>243</v>
      </c>
      <c r="B16" s="37">
        <v>198664</v>
      </c>
      <c r="C16" s="37">
        <v>184115</v>
      </c>
      <c r="D16" s="37">
        <v>885652</v>
      </c>
      <c r="E16" s="279">
        <v>34.7</v>
      </c>
      <c r="F16" s="279">
        <v>121.7</v>
      </c>
      <c r="H16" s="37">
        <v>2553750</v>
      </c>
      <c r="I16" s="37">
        <v>92998</v>
      </c>
      <c r="J16" s="37">
        <v>821026</v>
      </c>
      <c r="K16" s="37">
        <f t="shared" si="0"/>
        <v>728028</v>
      </c>
      <c r="L16" s="279">
        <f t="shared" si="1"/>
        <v>34.7</v>
      </c>
      <c r="M16" s="279">
        <f t="shared" si="2"/>
        <v>121.7</v>
      </c>
    </row>
    <row r="17" spans="1:13" s="137" customFormat="1" ht="19.5" customHeight="1">
      <c r="A17" s="149" t="s">
        <v>237</v>
      </c>
      <c r="B17" s="148">
        <v>176881</v>
      </c>
      <c r="C17" s="148">
        <v>127771</v>
      </c>
      <c r="D17" s="148">
        <v>776191</v>
      </c>
      <c r="E17" s="279">
        <v>32.3</v>
      </c>
      <c r="F17" s="279">
        <v>165.9</v>
      </c>
      <c r="H17" s="137">
        <v>2400000</v>
      </c>
      <c r="I17" s="148">
        <v>83125</v>
      </c>
      <c r="J17" s="148">
        <v>550905</v>
      </c>
      <c r="K17" s="148">
        <f t="shared" si="0"/>
        <v>467780</v>
      </c>
      <c r="L17" s="279">
        <f t="shared" si="1"/>
        <v>32.3</v>
      </c>
      <c r="M17" s="279">
        <f t="shared" si="2"/>
        <v>165.9</v>
      </c>
    </row>
    <row r="18" spans="1:13" s="27" customFormat="1" ht="19.5" customHeight="1">
      <c r="A18" s="146" t="s">
        <v>244</v>
      </c>
      <c r="B18" s="37">
        <v>142551</v>
      </c>
      <c r="C18" s="37">
        <v>46125</v>
      </c>
      <c r="D18" s="37">
        <v>519194</v>
      </c>
      <c r="E18" s="280">
        <v>0</v>
      </c>
      <c r="F18" s="279">
        <v>149.8</v>
      </c>
      <c r="H18" s="27">
        <v>994167</v>
      </c>
      <c r="I18" s="37">
        <v>41012</v>
      </c>
      <c r="J18" s="37">
        <v>387678</v>
      </c>
      <c r="K18" s="37">
        <f t="shared" si="0"/>
        <v>346666</v>
      </c>
      <c r="L18" s="280"/>
      <c r="M18" s="279">
        <f t="shared" si="2"/>
        <v>149.8</v>
      </c>
    </row>
    <row r="19" spans="1:13" ht="19.5" customHeight="1">
      <c r="A19" s="146" t="s">
        <v>241</v>
      </c>
      <c r="B19" s="37">
        <v>19251</v>
      </c>
      <c r="C19" s="37">
        <v>43661</v>
      </c>
      <c r="D19" s="37">
        <v>191364</v>
      </c>
      <c r="E19" s="280">
        <v>0</v>
      </c>
      <c r="F19" s="279">
        <v>92.8</v>
      </c>
      <c r="I19" s="37">
        <v>15634</v>
      </c>
      <c r="J19" s="37">
        <v>221938</v>
      </c>
      <c r="K19" s="37">
        <f t="shared" si="0"/>
        <v>206304</v>
      </c>
      <c r="L19" s="280"/>
      <c r="M19" s="279">
        <f t="shared" si="2"/>
        <v>92.8</v>
      </c>
    </row>
    <row r="20" spans="1:13" ht="19.5" customHeight="1">
      <c r="A20" s="144" t="s">
        <v>245</v>
      </c>
      <c r="B20" s="145">
        <f>+B21+B23+B24</f>
        <v>112343</v>
      </c>
      <c r="C20" s="145">
        <f>+C21+C23+C24</f>
        <v>141531</v>
      </c>
      <c r="D20" s="145">
        <f>+D21+D23+D24</f>
        <v>600704</v>
      </c>
      <c r="E20" s="280">
        <v>0</v>
      </c>
      <c r="F20" s="278">
        <v>114.2</v>
      </c>
      <c r="I20" s="145">
        <v>77840</v>
      </c>
      <c r="J20" s="145">
        <v>604079</v>
      </c>
      <c r="K20" s="145">
        <f t="shared" si="0"/>
        <v>526239</v>
      </c>
      <c r="L20" s="280"/>
      <c r="M20" s="278">
        <f t="shared" si="2"/>
        <v>114.2</v>
      </c>
    </row>
    <row r="21" spans="1:13" ht="19.5" customHeight="1">
      <c r="A21" s="146" t="s">
        <v>246</v>
      </c>
      <c r="B21" s="37">
        <v>54771</v>
      </c>
      <c r="C21" s="37">
        <v>59905</v>
      </c>
      <c r="D21" s="37">
        <v>279693</v>
      </c>
      <c r="E21" s="280">
        <v>0</v>
      </c>
      <c r="F21" s="279">
        <v>112</v>
      </c>
      <c r="I21" s="37">
        <v>42125</v>
      </c>
      <c r="J21" s="37">
        <v>291866</v>
      </c>
      <c r="K21" s="37">
        <f t="shared" si="0"/>
        <v>249741</v>
      </c>
      <c r="L21" s="280"/>
      <c r="M21" s="279">
        <f t="shared" si="2"/>
        <v>112</v>
      </c>
    </row>
    <row r="22" spans="1:13" s="150" customFormat="1" ht="19.5" customHeight="1">
      <c r="A22" s="149" t="s">
        <v>237</v>
      </c>
      <c r="B22" s="148">
        <v>46881</v>
      </c>
      <c r="C22" s="148">
        <v>51431</v>
      </c>
      <c r="D22" s="148">
        <v>231946</v>
      </c>
      <c r="E22" s="280">
        <v>0</v>
      </c>
      <c r="F22" s="279">
        <v>118.7</v>
      </c>
      <c r="I22" s="148">
        <v>33116</v>
      </c>
      <c r="J22" s="148">
        <v>228529</v>
      </c>
      <c r="K22" s="148">
        <f t="shared" si="0"/>
        <v>195413</v>
      </c>
      <c r="L22" s="280"/>
      <c r="M22" s="279">
        <f t="shared" si="2"/>
        <v>118.7</v>
      </c>
    </row>
    <row r="23" spans="1:13" ht="19.5" customHeight="1">
      <c r="A23" s="146" t="s">
        <v>247</v>
      </c>
      <c r="B23" s="37">
        <v>46351</v>
      </c>
      <c r="C23" s="37">
        <v>32225</v>
      </c>
      <c r="D23" s="37">
        <v>221309</v>
      </c>
      <c r="E23" s="280">
        <v>0</v>
      </c>
      <c r="F23" s="279">
        <v>115.5</v>
      </c>
      <c r="I23" s="37">
        <v>16051</v>
      </c>
      <c r="J23" s="37">
        <v>207678</v>
      </c>
      <c r="K23" s="37">
        <f t="shared" si="0"/>
        <v>191627</v>
      </c>
      <c r="L23" s="280"/>
      <c r="M23" s="279">
        <f t="shared" si="2"/>
        <v>115.5</v>
      </c>
    </row>
    <row r="24" spans="1:13" ht="19.5" customHeight="1">
      <c r="A24" s="146" t="s">
        <v>241</v>
      </c>
      <c r="B24" s="37">
        <v>11221</v>
      </c>
      <c r="C24" s="37">
        <v>49401</v>
      </c>
      <c r="D24" s="37">
        <v>99702</v>
      </c>
      <c r="E24" s="280">
        <v>0</v>
      </c>
      <c r="F24" s="279">
        <v>117.5</v>
      </c>
      <c r="I24" s="37">
        <v>19664</v>
      </c>
      <c r="J24" s="37">
        <v>104535</v>
      </c>
      <c r="K24" s="37">
        <f t="shared" si="0"/>
        <v>84871</v>
      </c>
      <c r="L24" s="280"/>
      <c r="M24" s="279">
        <f t="shared" si="2"/>
        <v>117.5</v>
      </c>
    </row>
  </sheetData>
  <sheetProtection/>
  <mergeCells count="1">
    <mergeCell ref="A1:F1"/>
  </mergeCells>
  <printOptions horizontalCentered="1"/>
  <pageMargins left="0.3937007874015748" right="0.11811023622047245" top="0.5118110236220472" bottom="0.51181102362204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7"/>
    </sheetView>
  </sheetViews>
  <sheetFormatPr defaultColWidth="9.140625" defaultRowHeight="12.75"/>
  <cols>
    <col min="1" max="1" width="34.57421875" style="3" customWidth="1"/>
    <col min="2" max="2" width="18.421875" style="3" customWidth="1"/>
    <col min="3" max="4" width="17.57421875" style="3" customWidth="1"/>
    <col min="5" max="16384" width="9.140625" style="3" customWidth="1"/>
  </cols>
  <sheetData>
    <row r="1" spans="1:4" ht="42.75" customHeight="1">
      <c r="A1" s="420" t="s">
        <v>308</v>
      </c>
      <c r="B1" s="420"/>
      <c r="C1" s="420"/>
      <c r="D1" s="420"/>
    </row>
    <row r="2" spans="1:4" ht="20.25" customHeight="1" thickBot="1">
      <c r="A2" s="110"/>
      <c r="B2" s="111"/>
      <c r="C2" s="419" t="s">
        <v>219</v>
      </c>
      <c r="D2" s="419"/>
    </row>
    <row r="3" spans="1:4" ht="54.75" customHeight="1">
      <c r="A3" s="421"/>
      <c r="B3" s="423" t="s">
        <v>349</v>
      </c>
      <c r="C3" s="418" t="s">
        <v>350</v>
      </c>
      <c r="D3" s="418"/>
    </row>
    <row r="4" spans="1:4" ht="45" customHeight="1">
      <c r="A4" s="422"/>
      <c r="B4" s="424"/>
      <c r="C4" s="227" t="s">
        <v>351</v>
      </c>
      <c r="D4" s="227" t="s">
        <v>281</v>
      </c>
    </row>
    <row r="5" spans="1:4" ht="24" customHeight="1">
      <c r="A5" s="112" t="s">
        <v>167</v>
      </c>
      <c r="B5" s="229">
        <v>88500</v>
      </c>
      <c r="C5" s="309">
        <v>109.18</v>
      </c>
      <c r="D5" s="311">
        <v>112.4</v>
      </c>
    </row>
    <row r="6" spans="1:4" ht="24" customHeight="1">
      <c r="A6" s="112" t="s">
        <v>168</v>
      </c>
      <c r="B6" s="228">
        <v>97950</v>
      </c>
      <c r="C6" s="310">
        <v>107.89</v>
      </c>
      <c r="D6" s="312">
        <v>113.5</v>
      </c>
    </row>
    <row r="7" spans="1:4" ht="24" customHeight="1">
      <c r="A7" s="112" t="s">
        <v>282</v>
      </c>
      <c r="B7" s="226">
        <v>0.42</v>
      </c>
      <c r="C7" s="226" t="s">
        <v>84</v>
      </c>
      <c r="D7" s="231" t="s">
        <v>84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</sheetData>
  <sheetProtection/>
  <mergeCells count="5">
    <mergeCell ref="C3:D3"/>
    <mergeCell ref="C2:D2"/>
    <mergeCell ref="A1:D1"/>
    <mergeCell ref="A3:A4"/>
    <mergeCell ref="B3:B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 Binh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Oanh Truong</dc:creator>
  <cp:keywords/>
  <dc:description/>
  <cp:lastModifiedBy>Administrator</cp:lastModifiedBy>
  <cp:lastPrinted>2022-08-23T03:32:18Z</cp:lastPrinted>
  <dcterms:created xsi:type="dcterms:W3CDTF">2001-11-29T09:43:14Z</dcterms:created>
  <dcterms:modified xsi:type="dcterms:W3CDTF">2022-08-23T04:26:48Z</dcterms:modified>
  <cp:category/>
  <cp:version/>
  <cp:contentType/>
  <cp:contentStatus/>
</cp:coreProperties>
</file>