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815" firstSheet="27" activeTab="35"/>
  </bookViews>
  <sheets>
    <sheet name="Sheet1" sheetId="1" r:id="rId1"/>
    <sheet name="1.Tiến đô SX Nonghiep" sheetId="2" r:id="rId2"/>
    <sheet name="2. Vụ đông xuân" sheetId="3" r:id="rId3"/>
    <sheet name="3. Vụ hè thu" sheetId="4" r:id="rId4"/>
    <sheet name="4. Cây hàng năm" sheetId="5" r:id="rId5"/>
    <sheet name="5. Cay lau nam" sheetId="6" r:id="rId6"/>
    <sheet name="6. Chăn nuôi" sheetId="7" r:id="rId7"/>
    <sheet name="7. Lâm nghiệp" sheetId="8" r:id="rId8"/>
    <sheet name="8. Thuỷ sản" sheetId="9" r:id="rId9"/>
    <sheet name="9. IIP tháng" sheetId="10" r:id="rId10"/>
    <sheet name="10. IIP quý" sheetId="11" r:id="rId11"/>
    <sheet name="11. SPCN tháng" sheetId="12" r:id="rId12"/>
    <sheet name="12. SPCN quý" sheetId="13" r:id="rId13"/>
    <sheet name="13. Chỉ số tiêu thụ" sheetId="14" r:id="rId14"/>
    <sheet name="14. Chi so ton kho" sheetId="15" r:id="rId15"/>
    <sheet name="15. Chỉ số lao động" sheetId="16" r:id="rId16"/>
    <sheet name="16. Tinh hinh SXKDCN" sheetId="17" r:id="rId17"/>
    <sheet name="17. Chỉ số cân bằng XH SXKD " sheetId="18" r:id="rId18"/>
    <sheet name="18. VDT phat trien" sheetId="19" r:id="rId19"/>
    <sheet name="19. VonNNNNthang" sheetId="20" r:id="rId20"/>
    <sheet name="20. VonNNNNquy" sheetId="21" r:id="rId21"/>
    <sheet name="21. NH" sheetId="22" r:id="rId22"/>
    <sheet name="22. Tongmucbanle" sheetId="23" r:id="rId23"/>
    <sheet name="23. DTBLthang" sheetId="24" r:id="rId24"/>
    <sheet name="24. DTBLquy" sheetId="25" r:id="rId25"/>
    <sheet name="25. DTLuutruthang" sheetId="26" r:id="rId26"/>
    <sheet name="26. DTLuutruquy" sheetId="27" r:id="rId27"/>
    <sheet name="27. Xuatkhau" sheetId="28" r:id="rId28"/>
    <sheet name="28. Nhapkhau" sheetId="29" r:id="rId29"/>
    <sheet name="29.Chisogia" sheetId="30" r:id="rId30"/>
    <sheet name="30. DT Vtai" sheetId="31" r:id="rId31"/>
    <sheet name="31. DT Vtai quy" sheetId="32" r:id="rId32"/>
    <sheet name="32. Vantai thang" sheetId="33" r:id="rId33"/>
    <sheet name="33. Vantai quy" sheetId="34" r:id="rId34"/>
    <sheet name="34. TNGT &amp; VPMT thang " sheetId="35" r:id="rId35"/>
    <sheet name="35. TNGT &amp; VPMT quy" sheetId="36" r:id="rId36"/>
  </sheets>
  <externalReferences>
    <externalReference r:id="rId39"/>
  </externalReferences>
  <definedNames>
    <definedName name="_Fill" hidden="1">#REF!</definedName>
    <definedName name="_xlfn.IFERROR" hidden="1">#NAME?</definedName>
    <definedName name="nhan">#REF!</definedName>
  </definedNames>
  <calcPr fullCalcOnLoad="1"/>
</workbook>
</file>

<file path=xl/sharedStrings.xml><?xml version="1.0" encoding="utf-8"?>
<sst xmlns="http://schemas.openxmlformats.org/spreadsheetml/2006/main" count="1603" uniqueCount="567">
  <si>
    <t>TỔNG SỐ</t>
  </si>
  <si>
    <t>Tháng trước</t>
  </si>
  <si>
    <t>Đơn vị tính: %</t>
  </si>
  <si>
    <t>Phân theo ngành kinh tế</t>
  </si>
  <si>
    <t>B. Khai khoáng</t>
  </si>
  <si>
    <t>07. Khai thác quặng kim loại</t>
  </si>
  <si>
    <t>08. Khai khoáng khác</t>
  </si>
  <si>
    <t>C. Công nghiệp chế biến, chế tạo</t>
  </si>
  <si>
    <t>10. Sản xuất chế biến thực phẩm</t>
  </si>
  <si>
    <t>11. Sản xuất đồ uống</t>
  </si>
  <si>
    <t>14. Sản xuất trang phục</t>
  </si>
  <si>
    <t>16. Chế biến gỗ và sản xuất sản phẩm từ gỗ, tre, nứa (trừ giường, tủ, bàn, ghế); sản xuất sản phẩm từ rơm, rạ và vật liệu tết bện</t>
  </si>
  <si>
    <t>17. Sản xuất giấy và sản phẩm từ giấy</t>
  </si>
  <si>
    <t>21. Sản xuất thuốc, hóa dược và dược liệu</t>
  </si>
  <si>
    <t>23. Sản xuất sản phẩm từ khoáng phi kim loại khác</t>
  </si>
  <si>
    <t>25. Sản xuất sản phẩm từ kim loại đúc sẵn (trừ máy móc, thiết bị)</t>
  </si>
  <si>
    <t>31. Sản xuất giường, tủ, bàn ghế</t>
  </si>
  <si>
    <t>D. Sản xuất và phân phối điện, khí đốt, nước nóng, hơi nước và điều hòa không khí</t>
  </si>
  <si>
    <t>35. Sản xuất và phân phối điện, khí đốt, nước nóng, hơi nước và điều hòa không khí</t>
  </si>
  <si>
    <t xml:space="preserve">E. Cung cấp nước, quản lý và xử lý rác thải, nước thải </t>
  </si>
  <si>
    <t>36. Khai thác, xử lý và cung cấp nước</t>
  </si>
  <si>
    <t>38. Hoạt động thu gom, xử lý và tiêu hủy rác thải; tái chế phế liệu</t>
  </si>
  <si>
    <t>Phân theo loại hình kinh tế</t>
  </si>
  <si>
    <t>TOÀN NGÀNH</t>
  </si>
  <si>
    <t xml:space="preserve">    Nhà nước</t>
  </si>
  <si>
    <t xml:space="preserve">    Ngoài Nhà nước</t>
  </si>
  <si>
    <t xml:space="preserve">    Khu vực có vốn đầu tư nước ngoài</t>
  </si>
  <si>
    <t>Cùng kỳ năm trước</t>
  </si>
  <si>
    <t>Tốt 
lên</t>
  </si>
  <si>
    <t>Giữ
nguyên</t>
  </si>
  <si>
    <t>Khó khăn
hơn</t>
  </si>
  <si>
    <t>Chỉ số
cân bằng</t>
  </si>
  <si>
    <t>Tỷ lệ trả lời tăng</t>
  </si>
  <si>
    <t>Tỷ lệ trả lời giảm</t>
  </si>
  <si>
    <t>Chỉ số cân bằng</t>
  </si>
  <si>
    <t>1. Tình hình SXKD của doanh nghiệp</t>
  </si>
  <si>
    <t>2. Khối lượng sản xuất</t>
  </si>
  <si>
    <t>3. Số lượng đơn đặt hàng mới</t>
  </si>
  <si>
    <t>4. Số lượng đơn đặt hàng xuất khẩu mới</t>
  </si>
  <si>
    <t>5. Khối lượng thành phẩm tồn kho</t>
  </si>
  <si>
    <t>6. Khối lượng nguyên vật liệu tồn kho</t>
  </si>
  <si>
    <t>7. Chi phí sản xuất trên một đơn vị sản phẩm chính</t>
  </si>
  <si>
    <t>8. Giá bán bình quân trên một đơn vị sản phẩm</t>
  </si>
  <si>
    <t>9. Số lượng lao động bình quân</t>
  </si>
  <si>
    <t>Đơn vị tính</t>
  </si>
  <si>
    <t>Thực hiện</t>
  </si>
  <si>
    <t>Tấn</t>
  </si>
  <si>
    <t>Tôm đông lạnh</t>
  </si>
  <si>
    <t>Bia đóng chai</t>
  </si>
  <si>
    <t>Dung dịch đạm huyết thanh</t>
  </si>
  <si>
    <t>Lít</t>
  </si>
  <si>
    <t>Đá ốp lát</t>
  </si>
  <si>
    <t>Cấu kiện nhà lắp sẵn bằng kim loại</t>
  </si>
  <si>
    <t>Chiếc</t>
  </si>
  <si>
    <t>Điện sản xuất</t>
  </si>
  <si>
    <t>Điện thương phẩm</t>
  </si>
  <si>
    <t>Nước uống được</t>
  </si>
  <si>
    <t>Đơn vị tính: Tỷ đồng</t>
  </si>
  <si>
    <r>
      <t xml:space="preserve">Cơ cấu
</t>
    </r>
    <r>
      <rPr>
        <b/>
        <i/>
        <sz val="10"/>
        <rFont val="Arial"/>
        <family val="2"/>
      </rPr>
      <t>(%)</t>
    </r>
  </si>
  <si>
    <t>Đơn
vị
tính</t>
  </si>
  <si>
    <t>Sản lượng thịt hơi xuất chuồng</t>
  </si>
  <si>
    <t>1000 quả</t>
  </si>
  <si>
    <r>
      <t xml:space="preserve">Tổng diện tích hiện có </t>
    </r>
    <r>
      <rPr>
        <b/>
        <i/>
        <sz val="10"/>
        <rFont val="Arial"/>
        <family val="2"/>
      </rPr>
      <t>(Ha)</t>
    </r>
  </si>
  <si>
    <t>Cây công nghiệp</t>
  </si>
  <si>
    <t>Chè (chè búp + chè lá)</t>
  </si>
  <si>
    <r>
      <t xml:space="preserve">    Diện tích hiện có </t>
    </r>
    <r>
      <rPr>
        <i/>
        <sz val="10"/>
        <rFont val="Arial"/>
        <family val="2"/>
      </rPr>
      <t>(Ha)</t>
    </r>
  </si>
  <si>
    <r>
      <t xml:space="preserve">    Sản lượn</t>
    </r>
    <r>
      <rPr>
        <sz val="10"/>
        <rFont val="Arial"/>
        <family val="2"/>
      </rPr>
      <t xml:space="preserve">g thu hoạch </t>
    </r>
    <r>
      <rPr>
        <i/>
        <sz val="10"/>
        <rFont val="Arial"/>
        <family val="2"/>
      </rPr>
      <t>(Tấn)</t>
    </r>
  </si>
  <si>
    <t>Cà phê</t>
  </si>
  <si>
    <t>Cao su</t>
  </si>
  <si>
    <t>Hồ tiêu</t>
  </si>
  <si>
    <t>Điều</t>
  </si>
  <si>
    <t>Dừa</t>
  </si>
  <si>
    <t>Cây ăn quả</t>
  </si>
  <si>
    <t>Cam</t>
  </si>
  <si>
    <t>Chanh</t>
  </si>
  <si>
    <t>Dứa</t>
  </si>
  <si>
    <t>Xoài</t>
  </si>
  <si>
    <t>Chôm chôm</t>
  </si>
  <si>
    <t>Bưởi</t>
  </si>
  <si>
    <t>Mít</t>
  </si>
  <si>
    <t>Chuối</t>
  </si>
  <si>
    <t>Đu đủ</t>
  </si>
  <si>
    <t>Dâu tằm</t>
  </si>
  <si>
    <r>
      <t xml:space="preserve">Tổng diện tích gieo trồng </t>
    </r>
    <r>
      <rPr>
        <b/>
        <i/>
        <sz val="10"/>
        <rFont val="Arial"/>
        <family val="2"/>
      </rPr>
      <t>(Ha)</t>
    </r>
  </si>
  <si>
    <r>
      <t xml:space="preserve">Tổng sản lượng lương thực có hạt </t>
    </r>
    <r>
      <rPr>
        <b/>
        <i/>
        <sz val="10"/>
        <rFont val="Arial"/>
        <family val="2"/>
      </rPr>
      <t>(Tấn)</t>
    </r>
  </si>
  <si>
    <t>Lúa Đông Xuân</t>
  </si>
  <si>
    <r>
      <t xml:space="preserve">    Diện tích </t>
    </r>
    <r>
      <rPr>
        <i/>
        <sz val="10"/>
        <rFont val="Arial"/>
        <family val="2"/>
      </rPr>
      <t>(Ha)</t>
    </r>
  </si>
  <si>
    <r>
      <t xml:space="preserve">    Năng suất </t>
    </r>
    <r>
      <rPr>
        <i/>
        <sz val="10"/>
        <rFont val="Arial"/>
        <family val="2"/>
      </rPr>
      <t>(Tạ/ha)</t>
    </r>
  </si>
  <si>
    <r>
      <t xml:space="preserve">    Sản lượng</t>
    </r>
    <r>
      <rPr>
        <i/>
        <sz val="10"/>
        <rFont val="Arial"/>
        <family val="2"/>
      </rPr>
      <t xml:space="preserve"> (Tấn)</t>
    </r>
  </si>
  <si>
    <t>Ngô</t>
  </si>
  <si>
    <t>Khoai lang</t>
  </si>
  <si>
    <t>Sắn</t>
  </si>
  <si>
    <t>Mía</t>
  </si>
  <si>
    <t>Thuốc lá</t>
  </si>
  <si>
    <t>Cói</t>
  </si>
  <si>
    <t>Đậu tương</t>
  </si>
  <si>
    <t>Lạc</t>
  </si>
  <si>
    <t>Vừng</t>
  </si>
  <si>
    <t>Rau các loại</t>
  </si>
  <si>
    <t>Đậu các loại</t>
  </si>
  <si>
    <t>Lúa Hè Thu</t>
  </si>
  <si>
    <t>Lúa</t>
  </si>
  <si>
    <t>Đơn vị tính: Triệu đồng</t>
  </si>
  <si>
    <t>Dịch vụ</t>
  </si>
  <si>
    <t>-</t>
  </si>
  <si>
    <r>
      <t xml:space="preserve">Diện tích rừng trồng mới tập trung </t>
    </r>
    <r>
      <rPr>
        <i/>
        <sz val="10"/>
        <rFont val="Arial"/>
        <family val="2"/>
      </rPr>
      <t>(Ha)</t>
    </r>
  </si>
  <si>
    <t>Rừng sản xuất</t>
  </si>
  <si>
    <t>Rừng phòng hộ</t>
  </si>
  <si>
    <t>Rừng đặc dụng</t>
  </si>
  <si>
    <r>
      <t xml:space="preserve">Diện tích rừng trồng được chăm sóc </t>
    </r>
    <r>
      <rPr>
        <i/>
        <sz val="10"/>
        <rFont val="Arial"/>
        <family val="2"/>
      </rPr>
      <t>(Ha)</t>
    </r>
  </si>
  <si>
    <r>
      <t xml:space="preserve">Diện tích rừng được khoanh nuôi tái sinh </t>
    </r>
    <r>
      <rPr>
        <i/>
        <sz val="10"/>
        <rFont val="Arial"/>
        <family val="2"/>
      </rPr>
      <t>(Ha)</t>
    </r>
  </si>
  <si>
    <t>Sản phẩm lâm nghiệp chủ yếu</t>
  </si>
  <si>
    <r>
      <t xml:space="preserve">Sản lượng gỗ khai thác </t>
    </r>
    <r>
      <rPr>
        <i/>
        <sz val="10"/>
        <rFont val="Arial"/>
        <family val="2"/>
      </rPr>
      <t>(M</t>
    </r>
    <r>
      <rPr>
        <vertAlign val="superscript"/>
        <sz val="10"/>
        <rFont val="Arial"/>
        <family val="2"/>
      </rPr>
      <t>3</t>
    </r>
    <r>
      <rPr>
        <i/>
        <sz val="10"/>
        <rFont val="Arial"/>
        <family val="2"/>
      </rPr>
      <t>)</t>
    </r>
  </si>
  <si>
    <t xml:space="preserve">            Rừng tự nhiên</t>
  </si>
  <si>
    <t xml:space="preserve">            Rừng trồng</t>
  </si>
  <si>
    <t>Trong tổng số: Gỗ nguyên liệu giấy</t>
  </si>
  <si>
    <t>Đơn vị tính: Tấn</t>
  </si>
  <si>
    <t xml:space="preserve">Sản lượng thuỷ sản </t>
  </si>
  <si>
    <t>Cá</t>
  </si>
  <si>
    <t>Tôm</t>
  </si>
  <si>
    <t>Thủy sản khác</t>
  </si>
  <si>
    <t xml:space="preserve">Sản lượng thuỷ sản nuôi trồng </t>
  </si>
  <si>
    <t xml:space="preserve">Sản lượng thuỷ sản khai thác </t>
  </si>
  <si>
    <t>Thương nghiệp</t>
  </si>
  <si>
    <t>Khách sạn, nhà hàng</t>
  </si>
  <si>
    <t>Du lịch lữ hành</t>
  </si>
  <si>
    <t>Lương thực, thực phẩm</t>
  </si>
  <si>
    <t>Hàng may mặc</t>
  </si>
  <si>
    <t>Đồ dùng, dụng cụ, trang thiết bị gia đình</t>
  </si>
  <si>
    <t>Vật phẩm, văn hóa, giáo dục</t>
  </si>
  <si>
    <t>Gỗ và vật liệu xây dựng</t>
  </si>
  <si>
    <t>Ô tô các loại</t>
  </si>
  <si>
    <t>Phương tiện đi lại (kể cả phụ tùng)</t>
  </si>
  <si>
    <t>Xăng, dầu các loại</t>
  </si>
  <si>
    <t>Nhiên liệu khác (trừ xăng dầu)</t>
  </si>
  <si>
    <t>Đá quý, kim loại quý và sản phẩm</t>
  </si>
  <si>
    <t>Hàng hóa khác</t>
  </si>
  <si>
    <t>SC ô tô, mô tô, xe máy và xe có động cơ khác</t>
  </si>
  <si>
    <t>Giá trị</t>
  </si>
  <si>
    <t>TỔNG TRỊ GIÁ</t>
  </si>
  <si>
    <t>Hàng thuỷ sản</t>
  </si>
  <si>
    <t>Gạo</t>
  </si>
  <si>
    <t>Sắn và các sản phẩm từ sắn</t>
  </si>
  <si>
    <t>Quặng và khoáng sản khác</t>
  </si>
  <si>
    <t>Sản phẩm từ chất dẻo</t>
  </si>
  <si>
    <t>Gỗ</t>
  </si>
  <si>
    <t>Sản phẩm gỗ</t>
  </si>
  <si>
    <t>Hàng dệt, may</t>
  </si>
  <si>
    <t>Giày dép các loại</t>
  </si>
  <si>
    <t>Sản phẩm từ sắt thép</t>
  </si>
  <si>
    <t xml:space="preserve">   Máy móc thiết bị và dụng cụ phụ tùng</t>
  </si>
  <si>
    <t>Hàng hoá khác</t>
  </si>
  <si>
    <t>Kinh tế Nhà nước</t>
  </si>
  <si>
    <t>Kinh tế tư nhân</t>
  </si>
  <si>
    <t>Thức ăn gia súc và nguyên liệu</t>
  </si>
  <si>
    <t>Nguyên phụ liệu dược phẩm</t>
  </si>
  <si>
    <t xml:space="preserve">   Gỗ và sản phẩm từ gỗ</t>
  </si>
  <si>
    <t xml:space="preserve">   Vải các loại</t>
  </si>
  <si>
    <t>Nguyên phụ liệu dệt, may, da, giày</t>
  </si>
  <si>
    <t>Máy móc thiết bị và dụng cụ phụ tùng</t>
  </si>
  <si>
    <t>"</t>
  </si>
  <si>
    <t>Đơn vị
tính</t>
  </si>
  <si>
    <t>ĐVT: Triệu đồng</t>
  </si>
  <si>
    <t>Vận tải hành khách</t>
  </si>
  <si>
    <t>Đường bộ</t>
  </si>
  <si>
    <t>Đường sắt</t>
  </si>
  <si>
    <t>Đường thủy</t>
  </si>
  <si>
    <t>Đường hàng không</t>
  </si>
  <si>
    <t>Vận tải hàng hóa</t>
  </si>
  <si>
    <t>Dịch vụ hỗ trợ vận tải</t>
  </si>
  <si>
    <t>13. Dệt</t>
  </si>
  <si>
    <t>15. Sản xuất da và các sản phẩm có liên quan</t>
  </si>
  <si>
    <t>18. In, sao chép bản ghi các loại</t>
  </si>
  <si>
    <t>20. Sản xuất hóa chất và sản phẩm hóa chất</t>
  </si>
  <si>
    <t>22. Sản xuất sản phẩm từ cao su và plastic</t>
  </si>
  <si>
    <t>24. Sản xuất kim loại</t>
  </si>
  <si>
    <t>27. Sản xuất thiết bị điện</t>
  </si>
  <si>
    <t>28. Sản xuất máy móc, thiết bị chưa được phân vào đâu</t>
  </si>
  <si>
    <t>30. Sản xuất phương tiện vận tải khác</t>
  </si>
  <si>
    <t>32. Công nghiệp chế biến, chế tạo khác</t>
  </si>
  <si>
    <t>33. Sửa chữa, bảo dưỡng và lắp đặt máy móc và thiết bị</t>
  </si>
  <si>
    <t>Sữa và kem chưa cô đặc</t>
  </si>
  <si>
    <t>1000 lít</t>
  </si>
  <si>
    <t>Tinh bột sắn</t>
  </si>
  <si>
    <t>Triệu trang</t>
  </si>
  <si>
    <t>Ôxy</t>
  </si>
  <si>
    <t>Dược phẩm khác chưa được phân vào đâu</t>
  </si>
  <si>
    <t>Kg</t>
  </si>
  <si>
    <t>1000 viên</t>
  </si>
  <si>
    <t>Cái</t>
  </si>
  <si>
    <t>Ghế khác có khung bằng gỗ</t>
  </si>
  <si>
    <t>2. Tổng dư nợ cho vay</t>
  </si>
  <si>
    <t>20. Sản xuất hoá chất và sản phẩm hoá chất</t>
  </si>
  <si>
    <t>Ước tính</t>
  </si>
  <si>
    <t>Cộng dồn</t>
  </si>
  <si>
    <t>tháng 8</t>
  </si>
  <si>
    <t>năm</t>
  </si>
  <si>
    <t>cùng kỳ</t>
  </si>
  <si>
    <t>Quặng inmenit và tinh quặng inmenit</t>
  </si>
  <si>
    <t>Thuốc nước để tiêm</t>
  </si>
  <si>
    <t>Ống tuýp, ống dẫn và ống vòi loại cứng</t>
  </si>
  <si>
    <t>Tấm lợp bằng kim loại</t>
  </si>
  <si>
    <t>tháng 9</t>
  </si>
  <si>
    <t>9 tháng</t>
  </si>
  <si>
    <t>9 tháng năm</t>
  </si>
  <si>
    <t>Công nghiệp chế biến, chế tạo</t>
  </si>
  <si>
    <t>Sản xuất chế biến thực phẩm</t>
  </si>
  <si>
    <t>Sản xuất đồ uống</t>
  </si>
  <si>
    <t>Dệt</t>
  </si>
  <si>
    <t>Sản xuất trang phục</t>
  </si>
  <si>
    <t>Sản xuất da và các sản phẩm có liên quan</t>
  </si>
  <si>
    <t>Chế biến gỗ và sản xuất sản phẩm từ gỗ, tre, nứa (trừ giường, tủ, bàn, ghế); sản xuất sản phẩm từ rơm, rạ và vật liệu tết bện</t>
  </si>
  <si>
    <t>Sản xuất giấy và sản phẩm từ giấy</t>
  </si>
  <si>
    <t>In, sao chép bản ghi các loại</t>
  </si>
  <si>
    <t>Sản xuất hoá chất và sản phẩm hoá chất</t>
  </si>
  <si>
    <t>Sản xuất thuốc, hoá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</si>
  <si>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</si>
  <si>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</si>
  <si>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</si>
  <si>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</si>
  <si>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sản phẩm điện tử, máy vi tính và sản phẩm quang học</t>
  </si>
  <si>
    <t>Sản xuất thiết bị điện</t>
  </si>
  <si>
    <t>Sản xuất máy móc, thiết bị chưa được phân vào đâu</t>
  </si>
  <si>
    <t>Sản xuất giường, tủ, bàn, ghế</t>
  </si>
  <si>
    <t>Công nghiệp chế biến, chế tạo khác</t>
  </si>
  <si>
    <t>Phân theo ngành công nghiệp cấp I</t>
  </si>
  <si>
    <t>Khai khoáng</t>
  </si>
  <si>
    <t>Sản xuất và phân phối điện, khí đốt, nước nóng, hơi nước
và điều hòa không khí</t>
  </si>
  <si>
    <t>Cung cấp nước, hoạt động quản lý và xử lý rác thải, nước thải</t>
  </si>
  <si>
    <t>Phân theo ngành công nghiệp cấp II</t>
  </si>
  <si>
    <t>Khai thác quặng kim loại</t>
  </si>
  <si>
    <t>Khai khoáng khác</t>
  </si>
  <si>
    <t>Chế biến gỗ và sản xuất sản phẩm từ gỗ, tre, nứa (trừ giường, 
tủ, bàn, ghế); sản xuất sản phẩm từ rơm, rạ và vật liệu tết bện</t>
  </si>
  <si>
    <t>Sản xuất phương tiện vận tải khác</t>
  </si>
  <si>
    <t>Sản xuất và phân phối điện, khí đốt, nước nóng, hơi nước 
và điều hoà không khí</t>
  </si>
  <si>
    <t>Khai thác, xử lý và cung cấp nước</t>
  </si>
  <si>
    <t>Hoạt động thu gom, xử lý và tiêu huỷ rác thải; tái chế phế liệu</t>
  </si>
  <si>
    <t>Phân theo loại hình doanh nghiệp</t>
  </si>
  <si>
    <t>Doanh nghiệp Nhà nước</t>
  </si>
  <si>
    <t>Doanh nghiệp ngoài Nhà nước</t>
  </si>
  <si>
    <t>Doanh nghiệp có vốn đầu tư nước ngoài</t>
  </si>
  <si>
    <t>Đơn vị tính:  Triệu đồng</t>
  </si>
  <si>
    <t>Đơn vị tính: 1000 USD</t>
  </si>
  <si>
    <t>Kinh tế có vốn đầu tư nước ngoài</t>
  </si>
  <si>
    <t>Phân theo mặt hàng chủ yếu</t>
  </si>
  <si>
    <t xml:space="preserve">   Phân bón</t>
  </si>
  <si>
    <t>Sắt thép và sản phẩm từ sắt thép</t>
  </si>
  <si>
    <t>Thực hiện quý I</t>
  </si>
  <si>
    <t>Thực hiện quý II</t>
  </si>
  <si>
    <t>Ước tính quý III</t>
  </si>
  <si>
    <t>so với cùng kỳ</t>
  </si>
  <si>
    <t>năm trước</t>
  </si>
  <si>
    <t>So với cùng kỳ năm trước (%)</t>
  </si>
  <si>
    <t>Tháng 9</t>
  </si>
  <si>
    <t>So với cùng kỳ 
năm trước (%)</t>
  </si>
  <si>
    <t>quý I</t>
  </si>
  <si>
    <t>quý III</t>
  </si>
  <si>
    <t>quý II</t>
  </si>
  <si>
    <t>Quý I</t>
  </si>
  <si>
    <t>Quý II</t>
  </si>
  <si>
    <t>Quý III</t>
  </si>
  <si>
    <t xml:space="preserve">Ước tính </t>
  </si>
  <si>
    <t xml:space="preserve"> kế hoạch</t>
  </si>
  <si>
    <t>Vốn ngân sách Nhà nước cấp tỉnh</t>
  </si>
  <si>
    <t>Vốn ngân sách Nhà nước cấp huyện</t>
  </si>
  <si>
    <t>Vốn ngân sách Nhà nước cấp xã</t>
  </si>
  <si>
    <t xml:space="preserve">     Trong đó: Thu từ quỹ sử dụng đất</t>
  </si>
  <si>
    <t xml:space="preserve">  - Vốn Trung ương hỗ trợ đầu tư theo mục tiêu</t>
  </si>
  <si>
    <t xml:space="preserve">  - Vốn nước ngoài (ODA)</t>
  </si>
  <si>
    <t xml:space="preserve">  - Xổ số kiến thiết</t>
  </si>
  <si>
    <t xml:space="preserve">  - Vốn khác</t>
  </si>
  <si>
    <t xml:space="preserve">  - Vốn cân đối ngân sách tỉnh</t>
  </si>
  <si>
    <t xml:space="preserve">  - Vốn cân đối ngân sách huyện</t>
  </si>
  <si>
    <t xml:space="preserve">  - Vốn Tỉnh hỗ trợ đầu tư theo mục tiêu</t>
  </si>
  <si>
    <t xml:space="preserve">  - Vốn cân đối ngân sách xã</t>
  </si>
  <si>
    <t xml:space="preserve">  - Vốn huyện hỗ trợ đầu tư theo mục tiêu</t>
  </si>
  <si>
    <t>năm trước (%)</t>
  </si>
  <si>
    <t>Dịch vụ lưu trú, ăn uống</t>
  </si>
  <si>
    <t>Dịch vụ tiêu dùng khác</t>
  </si>
  <si>
    <t xml:space="preserve">     Dịch vụ ăn uống</t>
  </si>
  <si>
    <t xml:space="preserve">     Dịch vụ lưu trú</t>
  </si>
  <si>
    <t>A. HÀNH KHÁCH</t>
  </si>
  <si>
    <t>I. Vận chuyển (Nghìn HK)</t>
  </si>
  <si>
    <t>Hàng không</t>
  </si>
  <si>
    <t>Phân theo ngành vận tải</t>
  </si>
  <si>
    <t>B. HÀNG HÓA</t>
  </si>
  <si>
    <t>I. Vận chuyển (Nghìn tấn)</t>
  </si>
  <si>
    <r>
      <t xml:space="preserve">C. HÀNG HÓA 
    THÔNG QUA CẢNG - </t>
    </r>
    <r>
      <rPr>
        <b/>
        <i/>
        <sz val="10"/>
        <rFont val="Arial"/>
        <family val="2"/>
      </rPr>
      <t>Nghìn TTQ</t>
    </r>
  </si>
  <si>
    <t>Diện tích, năng suất và sản lượng một số cây hàng năm</t>
  </si>
  <si>
    <t>Đậu/đỗ các loại</t>
  </si>
  <si>
    <t>so với</t>
  </si>
  <si>
    <t xml:space="preserve">so với </t>
  </si>
  <si>
    <t>II. Luân chuyển (Nghìn HK.km)</t>
  </si>
  <si>
    <t>Thực hiện kỳ này</t>
  </si>
  <si>
    <t>kỳ này</t>
  </si>
  <si>
    <t>(Ha)</t>
  </si>
  <si>
    <r>
      <t xml:space="preserve">năm trước </t>
    </r>
    <r>
      <rPr>
        <b/>
        <i/>
        <sz val="10"/>
        <rFont val="Arial"/>
        <family val="2"/>
      </rPr>
      <t>(%)</t>
    </r>
  </si>
  <si>
    <t xml:space="preserve">    Cây ngô</t>
  </si>
  <si>
    <t xml:space="preserve">    Cây lạc</t>
  </si>
  <si>
    <t xml:space="preserve">    Rau các loại</t>
  </si>
  <si>
    <t xml:space="preserve">    Đậu các loại</t>
  </si>
  <si>
    <t>hiện</t>
  </si>
  <si>
    <t>Thực</t>
  </si>
  <si>
    <t>tính</t>
  </si>
  <si>
    <t>Ước</t>
  </si>
  <si>
    <t>dồn</t>
  </si>
  <si>
    <t>Cộng</t>
  </si>
  <si>
    <t>II. Luân chuyển (Nghìn tấn.km)</t>
  </si>
  <si>
    <t>So với cùng kỳ</t>
  </si>
  <si>
    <t xml:space="preserve">Trong đó: </t>
  </si>
  <si>
    <r>
      <t>Diện tích rừng được giao khoán, bảo vệ</t>
    </r>
    <r>
      <rPr>
        <i/>
        <sz val="10"/>
        <rFont val="Arial"/>
        <family val="2"/>
      </rPr>
      <t xml:space="preserve"> (Ha)</t>
    </r>
  </si>
  <si>
    <t xml:space="preserve"> </t>
  </si>
  <si>
    <t>Bình quân</t>
  </si>
  <si>
    <t>Kỳ gốc</t>
  </si>
  <si>
    <t>Tháng 12</t>
  </si>
  <si>
    <t>Tháng 8</t>
  </si>
  <si>
    <t>1. CHỈ SỐ GIÁ TIÊU DÙNG</t>
  </si>
  <si>
    <t xml:space="preserve">     Hàng ăn và dịch vụ ăn uống</t>
  </si>
  <si>
    <r>
      <t xml:space="preserve">         </t>
    </r>
    <r>
      <rPr>
        <i/>
        <sz val="10"/>
        <rFont val="Arial"/>
        <family val="2"/>
      </rPr>
      <t>Trong đó:</t>
    </r>
  </si>
  <si>
    <t xml:space="preserve">     Đồ uống và thuốc lá</t>
  </si>
  <si>
    <t xml:space="preserve">     May mặc, mũ nón, giày dép</t>
  </si>
  <si>
    <t xml:space="preserve">     Nhà ở, điện, nuớc, chất đốt và VLXD</t>
  </si>
  <si>
    <t xml:space="preserve">     Thiết bị và đồ dùng gia đình</t>
  </si>
  <si>
    <t xml:space="preserve">     Thuốc và dịch vụ y tế</t>
  </si>
  <si>
    <t xml:space="preserve">                        Dịch vụ y tế</t>
  </si>
  <si>
    <t xml:space="preserve">     Giao thông</t>
  </si>
  <si>
    <t xml:space="preserve">     Bưu chính viễn thông</t>
  </si>
  <si>
    <t xml:space="preserve">     Giáo dục</t>
  </si>
  <si>
    <t xml:space="preserve">                        Dịch vụ giáo dục</t>
  </si>
  <si>
    <t xml:space="preserve">     Văn hoá, giải trí và du lịch</t>
  </si>
  <si>
    <t xml:space="preserve">     Hàng hoá và dịch vụ khác</t>
  </si>
  <si>
    <t>2. CHỈ SỐ GIÁ VÀNG</t>
  </si>
  <si>
    <t>3. CHỈ SỐ GIÁ ĐÔ LA MỸ</t>
  </si>
  <si>
    <t>1. Tai nạn giao thông</t>
  </si>
  <si>
    <t>Tổng số vụ tai nạn giao thông</t>
  </si>
  <si>
    <t>Vụ</t>
  </si>
  <si>
    <t>Số người chết</t>
  </si>
  <si>
    <t>Người</t>
  </si>
  <si>
    <t>Số người bị thương</t>
  </si>
  <si>
    <t>Triệu đồng</t>
  </si>
  <si>
    <t>Số vụ vi phạm đã phát hiện</t>
  </si>
  <si>
    <t>Số vụ đã xử lý</t>
  </si>
  <si>
    <t>Số tiền xử phạt</t>
  </si>
  <si>
    <t xml:space="preserve">*Ghi chú: </t>
  </si>
  <si>
    <t>Thịt lợn</t>
  </si>
  <si>
    <t>Thịt trâu</t>
  </si>
  <si>
    <t>Thịt bò</t>
  </si>
  <si>
    <t>Thịt gia cầm</t>
  </si>
  <si>
    <t>Sản lượng sản phẩm chăn nuôi khác</t>
  </si>
  <si>
    <t>Trứng</t>
  </si>
  <si>
    <t>Sữa</t>
  </si>
  <si>
    <t>Thịt gà</t>
  </si>
  <si>
    <r>
      <t xml:space="preserve">Sản lượng củi khai thác </t>
    </r>
    <r>
      <rPr>
        <i/>
        <sz val="10"/>
        <rFont val="Arial"/>
        <family val="2"/>
      </rPr>
      <t>(Ster)</t>
    </r>
  </si>
  <si>
    <t>Diện tích rừng bị thiệt hại</t>
  </si>
  <si>
    <r>
      <t xml:space="preserve">Cháy rừng </t>
    </r>
    <r>
      <rPr>
        <i/>
        <sz val="10"/>
        <rFont val="Arial"/>
        <family val="2"/>
      </rPr>
      <t>(Ha)</t>
    </r>
  </si>
  <si>
    <r>
      <t xml:space="preserve">Chặt, phá rừng </t>
    </r>
    <r>
      <rPr>
        <i/>
        <sz val="10"/>
        <rFont val="Arial"/>
        <family val="2"/>
      </rPr>
      <t>(Ha)</t>
    </r>
  </si>
  <si>
    <t>Phân theo nguồn vốn</t>
  </si>
  <si>
    <t>1. Vốn nhà nước trên địa bàn</t>
  </si>
  <si>
    <t>Phân theo cấp quản lý</t>
  </si>
  <si>
    <t>Vốn trung ương</t>
  </si>
  <si>
    <t>Vốn địa phương</t>
  </si>
  <si>
    <t>Vốn ngân sách nhà nước</t>
  </si>
  <si>
    <t>Trái phiếu Chính phủ</t>
  </si>
  <si>
    <t>Vốn tín dụng đầu tư phát triển</t>
  </si>
  <si>
    <t>Vốn vay từ các nguồn khác</t>
  </si>
  <si>
    <t>Vốn tự có của doanh nghiệp nhà nước</t>
  </si>
  <si>
    <t>Vốn khác</t>
  </si>
  <si>
    <t>2. Vốn ngoài nhà nước</t>
  </si>
  <si>
    <t>3. Vốn đầu tư trực tiếp nước ngoài</t>
  </si>
  <si>
    <t>Phân theo khoản mục đầu tư</t>
  </si>
  <si>
    <t>1. Vốn đầu tư xây dựng cơ bản</t>
  </si>
  <si>
    <t>2. Vốn đầu tư mua sắm TSCĐ dùng cho sản xuất không qua XDCB</t>
  </si>
  <si>
    <t>3. Vốn đầu tư sửa chữa lớn, nâng cấp TSCĐ</t>
  </si>
  <si>
    <t>4. Vốn đầu tư bổ sung vốn lưu động</t>
  </si>
  <si>
    <t>5. Vốn đầu tư khác</t>
  </si>
  <si>
    <t xml:space="preserve">Tháng 9 </t>
  </si>
  <si>
    <t>(2019)</t>
  </si>
  <si>
    <t>Lương thực</t>
  </si>
  <si>
    <t>Thực phẩm</t>
  </si>
  <si>
    <t>Ăn uống ngoài gia đình</t>
  </si>
  <si>
    <t>Bưu chính, chuyển phát</t>
  </si>
  <si>
    <t>Cùng kỳ
năm trước</t>
  </si>
  <si>
    <t>3. Tỷ lệ nợ xấu trên tổng dư nợ (%)</t>
  </si>
  <si>
    <t>1000 chiếc</t>
  </si>
  <si>
    <t>1000 đôi</t>
  </si>
  <si>
    <t>1000 cái</t>
  </si>
  <si>
    <t>năm 2022</t>
  </si>
  <si>
    <t>Đá xây dựng khác</t>
  </si>
  <si>
    <t>Hương cây</t>
  </si>
  <si>
    <t>1000 thẻ</t>
  </si>
  <si>
    <t>2022 (%)</t>
  </si>
  <si>
    <t>2. Vi phạm môi trường</t>
  </si>
  <si>
    <t>Tổng diện tích gieo trồng</t>
  </si>
  <si>
    <t>Ha</t>
  </si>
  <si>
    <t>Tổng sản lượng lương thực có hạt</t>
  </si>
  <si>
    <t>Diện tích, năng suất và sản lượng</t>
  </si>
  <si>
    <t>một số cây hàng năm</t>
  </si>
  <si>
    <t xml:space="preserve">    Diện tích gieo trồng</t>
  </si>
  <si>
    <t xml:space="preserve">    Năng suất gieo trồng</t>
  </si>
  <si>
    <t>Tạ/Ha</t>
  </si>
  <si>
    <t xml:space="preserve">    Sản lượng</t>
  </si>
  <si>
    <r>
      <t xml:space="preserve">năm trước </t>
    </r>
    <r>
      <rPr>
        <b/>
        <i/>
        <sz val="10"/>
        <rFont val="Arial"/>
        <family val="2"/>
      </rPr>
      <t>(Ha)</t>
    </r>
  </si>
  <si>
    <t xml:space="preserve">  - Cây lúa </t>
  </si>
  <si>
    <t xml:space="preserve">   Lúa Đông Xuân</t>
  </si>
  <si>
    <t xml:space="preserve">   Lúa Hè Thu</t>
  </si>
  <si>
    <t xml:space="preserve">  - Cây hàng năm khác</t>
  </si>
  <si>
    <t xml:space="preserve">    Vụ Đông Xuân</t>
  </si>
  <si>
    <t xml:space="preserve">    Vụ Hè Thu</t>
  </si>
  <si>
    <t xml:space="preserve">    Vụ Mùa</t>
  </si>
  <si>
    <t>T7</t>
  </si>
  <si>
    <t>T8</t>
  </si>
  <si>
    <t>Q1</t>
  </si>
  <si>
    <t>Q2</t>
  </si>
  <si>
    <t>Q3</t>
  </si>
  <si>
    <t>9T</t>
  </si>
  <si>
    <t xml:space="preserve">   Lúa Mùa</t>
  </si>
  <si>
    <t>21. Hoạt động ngân hàng</t>
  </si>
  <si>
    <t>27. Xuất khẩu</t>
  </si>
  <si>
    <t>28. Nhập khẩu</t>
  </si>
  <si>
    <t>q2</t>
  </si>
  <si>
    <t>q3</t>
  </si>
  <si>
    <t>q1</t>
  </si>
  <si>
    <t>CỤC THỐNG KÊ TỈNH BÌNH ĐỊNH
Số:    /BC-CTK
BÁO CÁO 
ƯỚC TÍNH SỐ LIỆU 
KINH TẾ - XÃ HỘI
THÁNG 9 VÀ 9 THÁNG NĂM 2023
 Bình Định, tháng 9 - 2023</t>
  </si>
  <si>
    <t>1. Sản xuất nông nghiệp đến ngày 15 tháng 9 năm 2023</t>
  </si>
  <si>
    <t>3. Ước tính diện tích, năng suất, sản lượng cây hàng năm 
    Vụ Hè Thu năm 2023</t>
  </si>
  <si>
    <t>Sơ bộ
 Vụ Hè Thu 
năm 2023</t>
  </si>
  <si>
    <t>Vụ Hè Thu 
2023
so với
cùng kỳ 
(%)</t>
  </si>
  <si>
    <t>4. Sơ bộ diện tích, năng suất, sản lượng cây hàng năm 
    9 tháng năm 2023</t>
  </si>
  <si>
    <t>Sơ bộ
 9 tháng
năm 2023</t>
  </si>
  <si>
    <t>4. (Tiếp theo) Sơ bộ diện tích, năng suất, sản lượng cây hàng năm
    9 tháng năm 2023</t>
  </si>
  <si>
    <t>5. Ước tính diện tích, sản lượng một số cây lâu năm chủ yếu 
    9 tháng năm 2023</t>
  </si>
  <si>
    <t>Ước tính
9 tháng
năm 2023</t>
  </si>
  <si>
    <t>Ước tính
9 tháng
năm 2023
so với 
cùng kỳ 
(%)</t>
  </si>
  <si>
    <t>5. (Tiếp theo) Ước tính diện tích, sản lượng 
     một số cây lâu năm chủ yếu 9 tháng năm 2023</t>
  </si>
  <si>
    <t>6. Sản phẩm chăn nuôi 9 tháng năm 2023</t>
  </si>
  <si>
    <t>Thực hiện 
6 tháng 
đầu năm 
2023</t>
  </si>
  <si>
    <t>Ước tính quý III 
năm 2023</t>
  </si>
  <si>
    <t>6 tháng 
năm 2023</t>
  </si>
  <si>
    <t>Quý III 
năm 2023</t>
  </si>
  <si>
    <t>9 tháng
năm 2023</t>
  </si>
  <si>
    <t>7. Kết quả sản xuất lâm nghiệp 9 tháng năm 2023</t>
  </si>
  <si>
    <t>Ước tính 
quý III 
năm 2023</t>
  </si>
  <si>
    <t>8. Sản lượng thủy sản 9 tháng năm 2023</t>
  </si>
  <si>
    <t>9. Chỉ số sản xuất công nghiệp tháng 9 và 9 tháng năm 2023</t>
  </si>
  <si>
    <t>năm 2023</t>
  </si>
  <si>
    <t>10. Chỉ số sản xuất công nghiệp các quý năm 2023</t>
  </si>
  <si>
    <t>11. Sản lượng một số sản phẩm công nghiệp chủ yếu 
      tháng 9 và 9 tháng năm 2023</t>
  </si>
  <si>
    <t>11. (Tiếp theo) Sản lượng một số sản phẩm công nghiệp chủ yếu 
      tháng 9 và 9 tháng năm 2023</t>
  </si>
  <si>
    <t>12. Sản lượng một số sản phẩm công nghiệp chủ yếu các quý năm 2023</t>
  </si>
  <si>
    <t>12. (Tiếp theo) Sản lượng một số sản phẩm công nghiệp chủ yếu 
       các quý năm 2023</t>
  </si>
  <si>
    <t>13. Chỉ số tiêu thụ ngành công nghiệp chế biến, chế tạo 
      tháng 9 và 9 tháng năm 2023</t>
  </si>
  <si>
    <t>14. Chỉ số tồn kho ngành công nghiệp chế biến, chế tạo 
       tháng 9 năm 2023</t>
  </si>
  <si>
    <t>15. Chỉ số sử dụng lao động của doanh nghiệp công nghiệp 
      tháng 9 và 9 tháng năm 2023</t>
  </si>
  <si>
    <t>16. Tình hình sản xuất kinh doanh ngành công nghiệp chế biến, chế tạo     
       Quý III và Quý IV năm 2023</t>
  </si>
  <si>
    <t>Quý III/2023
so với Quý II/2023</t>
  </si>
  <si>
    <t>Xu hướng Quý IV/2023
so với Quý III/2023</t>
  </si>
  <si>
    <t>Quý III/2023 
so với Quý II/2023</t>
  </si>
  <si>
    <t>18. Vốn đầu tư thực hiện trên địa bàn theo giá hiện hành các quý năm 2023</t>
  </si>
  <si>
    <t>19. Vốn đầu tư thực hiện thuộc nguồn vốn ngân sách Nhà nước 
      do địa phương quản lý tháng 9 và 9 tháng năm 2023</t>
  </si>
  <si>
    <t>2023 so với</t>
  </si>
  <si>
    <t>năm 2023 (%)</t>
  </si>
  <si>
    <t>20. Vốn đầu tư thực hiện thuộc nguồn vốn ngân sách Nhà nước 
      do địa phương quản lý các quý năm 2023</t>
  </si>
  <si>
    <t>Ước tính đến 
ngày 30 tháng 9
năm 2023</t>
  </si>
  <si>
    <t xml:space="preserve">Ước tính đến 
ngày 30 tháng 9
năm 2023 so với  (%)
</t>
  </si>
  <si>
    <t>22. Tổng mức bán lẻ hàng hóa và doanh thu dịch vụ 
       tháng 9 và 9 tháng năm 2023</t>
  </si>
  <si>
    <t>Thực hiện 
 tháng 8 năm 2023</t>
  </si>
  <si>
    <t>Ước tính tháng 9 năm 2023</t>
  </si>
  <si>
    <t>Cộng dồn 
9 tháng 
năm 2023</t>
  </si>
  <si>
    <t>Ước tính 
tháng 9 
năm 2023 
so với 
(%)</t>
  </si>
  <si>
    <t>Cộng dồn 9 tháng năm 2023 so với cùng kỳ năm trước (%)</t>
  </si>
  <si>
    <t>23. Doanh thu bán lẻ hàng hoá tháng 9 và 9 tháng năm 2023</t>
  </si>
  <si>
    <t>24. Doanh thu bán lẻ hàng hoá các quý năm 2023</t>
  </si>
  <si>
    <t>25. Doanh thu dịch vụ lưu trú, ăn uống, du lịch lữ hành và 
      dịch vụ tiêu dùng khác tháng 9 và 9 tháng năm 2023</t>
  </si>
  <si>
    <t>26. Doanh thu dịch vụ lưu trú, ăn uống, du lịch lữ hành và 
      dịch vụ tiêu dùng khác các quý năm 2023</t>
  </si>
  <si>
    <t>Thực hiện 
tháng 8 năm 2023</t>
  </si>
  <si>
    <t>Cộng dồn 9 tháng 
năm 2023</t>
  </si>
  <si>
    <t>Ước tính tháng 9 năm 2023
so với 
(%)</t>
  </si>
  <si>
    <t>29. Chỉ số giá tiêu dùng, chỉ số giá vàng và chỉ số giá đô la Mỹ 
       tháng 9 và 9 tháng năm 2023</t>
  </si>
  <si>
    <t>Tháng 9 năm 2023 so với</t>
  </si>
  <si>
    <t>30. Doanh thu vận tải, kho bãi và dịch vụ hỗ trợ vận tải; bưu chính, 
       chuyển phát tháng 9 và 9 tháng năm 2023</t>
  </si>
  <si>
    <t>2023 (%)</t>
  </si>
  <si>
    <t>31. Doanh thu vận tải, kho bãi và dịch vụ hỗ trợ vận tải; bưu chính,
      chuyển phát các quý năm 2023</t>
  </si>
  <si>
    <t>32. Vận tải hành khách và hàng hoá tháng 9 và 9 tháng năm 2023</t>
  </si>
  <si>
    <t>33. Vận tải hành khách và hàng hoá các quý năm 2023</t>
  </si>
  <si>
    <t>34. Trật tự, an toàn xã hội tháng 9 và 9 tháng năm 2023</t>
  </si>
  <si>
    <t>Tháng 9 năm 2023</t>
  </si>
  <si>
    <t>Tháng 9 năm 2023
so với 
(%)</t>
  </si>
  <si>
    <t>Cộng dồn 
9 tháng năm 2023
so với 
cùng kỳ 
(%)</t>
  </si>
  <si>
    <t xml:space="preserve">   - Số liệu tai nạn giao thông tháng 9/2023 tính từ ngày 15/8/2023 đến ngày 14/9/2023</t>
  </si>
  <si>
    <t xml:space="preserve">   - Số liệu vi phạm môi trường tháng 9/2023 tính từ ngày 19/8/2023 đến ngày 18/9/2023</t>
  </si>
  <si>
    <t>38. Trật tự, an toàn xã hội các quý năm 2023</t>
  </si>
  <si>
    <t>t9/2022</t>
  </si>
  <si>
    <t>9t/2022</t>
  </si>
  <si>
    <t>Tháng 12 
năm 2022</t>
  </si>
  <si>
    <t>Chính thức
9 tháng
năm 2022</t>
  </si>
  <si>
    <t>Chính thức 
9 tháng
năm 2022</t>
  </si>
  <si>
    <t>Sơ bộ 
9 tháng 
năm 2023
so với 
9 tháng 
năm 2022
 (%)</t>
  </si>
  <si>
    <t>Chính thức 
Vụ Hè Thu
năm 2022</t>
  </si>
  <si>
    <t>2. Kết quả sản xuất cây hàng năm Vụ Đông Xuân 2022 - 2023</t>
  </si>
  <si>
    <t>Chính thức
 Vụ Đông Xuân 
2022-2023</t>
  </si>
  <si>
    <t>Vụ Đông Xuân 
2022-2023
so với
cùng kỳ 
(%)</t>
  </si>
  <si>
    <t>2. (Tiếp theo) Kết quả sản xuất cây hàng năm Vụ Đông Xuân 2022 - 2023</t>
  </si>
  <si>
    <t>Chính thức 
Vụ Đông Xuân
 2021-2022</t>
  </si>
  <si>
    <t>37. Thoát nước và xử lý nước thải</t>
  </si>
  <si>
    <t>M3</t>
  </si>
  <si>
    <t>Phi lê cá và các loại thịt cá khác tươi, ướp lạnh</t>
  </si>
  <si>
    <t>Thức ăn cho gia súc</t>
  </si>
  <si>
    <t>Thức ăn cho gia cầm</t>
  </si>
  <si>
    <t>Nước khoáng không có ga</t>
  </si>
  <si>
    <t>Nước có vị hoa quả (cam, táo,…)</t>
  </si>
  <si>
    <t>Nước yến và nước bổ dưỡng khác</t>
  </si>
  <si>
    <t>Các loại mền chăn, các loại nệm, đệm, nệm ghế, nệm gối</t>
  </si>
  <si>
    <t>Bộ com-lê, quần áo đồng bộ, áo jacket, quần dài, quần yếm, quần soóc cho người lớn không dệt kim hoặc đan móc</t>
  </si>
  <si>
    <t>Áo bó, áo chui đầu, áo cài khuy, gi-lê và các mặt hàng tương tự dệt kim hoặc móc</t>
  </si>
  <si>
    <t>Quần tất, quần áo nịt, bít tất dài (trên đầu gối), bít tất ngắn và các loại hàng bít tất dệt kim khác, kể cả nịt chân (ví dụ, dùng cho người dãn tĩnh mạch) và giày dép không đế, dệt kim hoặc móc</t>
  </si>
  <si>
    <t>Giầy dép có mũ bằng nguyên liệu dệt và có đế ngoài</t>
  </si>
  <si>
    <t>Vỏ bào, dăm gỗ</t>
  </si>
  <si>
    <t>Thùng, hộp bằng bìa cứng (trừ bìa nhăn)</t>
  </si>
  <si>
    <t>Báo in (quy khổ 13cmx19cm)</t>
  </si>
  <si>
    <t>Sản phẩm in khác (quy khổ 13cmx19cm)</t>
  </si>
  <si>
    <t>Titan ôxít</t>
  </si>
  <si>
    <t>Phân khoáng hoặc phân hoá học chứa 3 nguyên tố: nitơ, photpho và kali (NPK)</t>
  </si>
  <si>
    <t>Bao và túi (kể cả loại hình nón) từ plastic khác</t>
  </si>
  <si>
    <t>Tấm, phiến, màng, lỏ và dải khỏc bằng plastic loại xốp</t>
  </si>
  <si>
    <t>Gạch xây dựng bằng đất sét nung (trừ gốm, sứ) quy chuẩn 220x105x60mm</t>
  </si>
  <si>
    <t>Gạch và gạch khối xây dựng bằng xi măng, bê tông hoặc đá nhân tạo</t>
  </si>
  <si>
    <t>Bê tông trộn sẵn (bê tông tươi)</t>
  </si>
  <si>
    <t>M2</t>
  </si>
  <si>
    <t>Gang thỏi hợp kim; Gang kính</t>
  </si>
  <si>
    <t>Ống bằng sắt, thép có nối khác</t>
  </si>
  <si>
    <t>Cấu kiện thép và cột làm bằng những thanh sắt, thép bắt chéo nhau</t>
  </si>
  <si>
    <t>Quạt bàn, quạt tường, quạt trần với công suất không quá 125 W</t>
  </si>
  <si>
    <t>Máy bào, máy phay hay máy tạo khuôn dùng để gia công gỗ</t>
  </si>
  <si>
    <t>Máy và thiết bị cơ khí khác có chức năng riêng biệt chưa được phân vào đâu</t>
  </si>
  <si>
    <t>Bàn bằng gỗ các lọai</t>
  </si>
  <si>
    <t>Ghế nhựa giả mây</t>
  </si>
  <si>
    <t>Bàn nhựa giả mây</t>
  </si>
  <si>
    <t>Triệu KWh</t>
  </si>
  <si>
    <t>1000 m3</t>
  </si>
  <si>
    <t>Thoát nước và xử lý nước thải</t>
  </si>
  <si>
    <t>26. Sản xuất sản phẩm điện tử, máy vi tính và sản phẩm quang học</t>
  </si>
  <si>
    <t>17. Chỉ số cân bằng xu hướng sản xuất kinh doanh ngành công nghiệp chế biến, chế tạo quý III và quý IV năm 2023</t>
  </si>
  <si>
    <t>T9.22</t>
  </si>
  <si>
    <t>9T.22</t>
  </si>
  <si>
    <t>T8.23</t>
  </si>
  <si>
    <t>T9.23</t>
  </si>
  <si>
    <t>9T.23</t>
  </si>
  <si>
    <t>6T</t>
  </si>
  <si>
    <t>Q1.23</t>
  </si>
  <si>
    <t>Q2.23</t>
  </si>
  <si>
    <t>Q3.23</t>
  </si>
  <si>
    <t>Q1.22</t>
  </si>
  <si>
    <t>Q2.22</t>
  </si>
  <si>
    <t>Q3.22</t>
  </si>
  <si>
    <t>3. (Tiếp theo) Ước tính diện tích, năng suất, sản lượng cây hàng năm Vụ Hè Thu năm 2023</t>
  </si>
  <si>
    <t>Ước tính
năm 2023</t>
  </si>
  <si>
    <t>Ước tính năm 2023</t>
  </si>
  <si>
    <t>Ước năm 2023 so với cùng kỳ năm trước (%)</t>
  </si>
  <si>
    <t>Ước năm 2023</t>
  </si>
  <si>
    <t>Ước tính năm 2023 so với cùng kỳ năm trước (%)</t>
  </si>
  <si>
    <t>Ước tính năm 2023 so với cùng kỳ (%)</t>
  </si>
  <si>
    <t>Hàng rau quả</t>
  </si>
  <si>
    <t>8T 2022</t>
  </si>
  <si>
    <t>T9 2022</t>
  </si>
  <si>
    <t>T8 2023</t>
  </si>
  <si>
    <t>9T 2022</t>
  </si>
  <si>
    <t>1. Tổng số dư huy động</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</si>
</sst>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00"/>
    <numFmt numFmtId="183" formatCode="_(* #,##0.0_);_(* \(#,##0.0\);_(* &quot;-&quot;?_);_(@_)"/>
    <numFmt numFmtId="184" formatCode="_(* #,##0.0_);_(* \(#,##0.0\);_(* &quot;-&quot;??_);_(@_)"/>
    <numFmt numFmtId="185" formatCode="_(* #,##0_);_(* \(#,##0\);_(* &quot;-&quot;??_);_(@_)"/>
    <numFmt numFmtId="186" formatCode="_(* #,##0.000_);_(* \(#,##0.000\);_(* &quot;-&quot;??_);_(@_)"/>
    <numFmt numFmtId="187" formatCode="_-* #,##0\ _P_t_s_-;\-* #,##0\ _P_t_s_-;_-* &quot;-&quot;\ _P_t_s_-;_-@_-"/>
    <numFmt numFmtId="188" formatCode="_(* #,##0.0000_);_(* \(#,##0.0000\);_(* &quot;-&quot;??_);_(@_)"/>
    <numFmt numFmtId="189" formatCode="0.000"/>
    <numFmt numFmtId="190" formatCode="_(&quot;$&quot;* #,##0.0_);_(&quot;$&quot;* \(#,##0.0\);_(&quot;$&quot;* &quot;-&quot;?_);_(@_)"/>
    <numFmt numFmtId="191" formatCode="#,##0.0_);\(#,##0.0\)"/>
    <numFmt numFmtId="192" formatCode="_(* #,##0.0_);_(* \(#,##0.0\);_(* &quot;-&quot;_);_(@_)"/>
    <numFmt numFmtId="193" formatCode="#,##0.0000"/>
    <numFmt numFmtId="194" formatCode="0.0E+00"/>
    <numFmt numFmtId="195" formatCode="0.0000"/>
    <numFmt numFmtId="196" formatCode="0.00000"/>
    <numFmt numFmtId="197" formatCode="#,##0.00\ &quot;€&quot;;[Red]\-#,##0.00\ &quot;€&quot;"/>
    <numFmt numFmtId="198" formatCode="\$#,##0\ ;\(\$#,##0\)"/>
    <numFmt numFmtId="199" formatCode="&quot;\&quot;#,##0;[Red]&quot;\&quot;&quot;\&quot;\-#,##0"/>
    <numFmt numFmtId="200" formatCode="&quot;\&quot;#,##0.00;[Red]&quot;\&quot;&quot;\&quot;&quot;\&quot;&quot;\&quot;&quot;\&quot;&quot;\&quot;\-#,##0.00"/>
    <numFmt numFmtId="201" formatCode="&quot;\&quot;#,##0.00;[Red]&quot;\&quot;\-#,##0.00"/>
    <numFmt numFmtId="202" formatCode="&quot;\&quot;#,##0;[Red]&quot;\&quot;\-#,##0"/>
    <numFmt numFmtId="203" formatCode="_(* #,##0.00_);_(* \(#,##0.00\);_(* &quot;-&quot;_);_(@_)"/>
    <numFmt numFmtId="204" formatCode="_(* #,##0.000_);_(* \(#,##0.000\);_(* &quot;-&quot;???_);_(@_)"/>
    <numFmt numFmtId="205" formatCode="0.0000000"/>
    <numFmt numFmtId="206" formatCode="0.000000"/>
    <numFmt numFmtId="207" formatCode="_-* #,##0.0\ _₫_-;\-* #,##0.0\ _₫_-;_-* &quot;-&quot;?\ _₫_-;_-@_-"/>
    <numFmt numFmtId="208" formatCode="_(* #,##0.00_);_(* \(#,##0.00\);_(* &quot;-&quot;?_);_(@_)"/>
    <numFmt numFmtId="209" formatCode="_-* #,##0\ _₫_-;\-* #,##0\ _₫_-;_-* &quot;-&quot;?\ _₫_-;_-@_-"/>
    <numFmt numFmtId="210" formatCode="_-* #,##0.0\ _₫_-;\-* #,##0.0\ _₫_-;_-* &quot;-&quot;\ _₫_-;_-@_-"/>
    <numFmt numFmtId="211" formatCode="_-* #,##0.00\ _₫_-;\-* #,##0.00\ _₫_-;_-* &quot;-&quot;\ _₫_-;_-@_-"/>
    <numFmt numFmtId="212" formatCode="#,##0.000_);\(#,##0.000\)"/>
    <numFmt numFmtId="213" formatCode="dd\,\ mm\,\ yyyy"/>
    <numFmt numFmtId="214" formatCode="[$-409]h:mm:ss\ AM/PM"/>
    <numFmt numFmtId="215" formatCode="_(* #,##0_);_(* \(#,##0\);_(* &quot;-&quot;?_);_(@_)"/>
    <numFmt numFmtId="216" formatCode="#,##0.00;\-#,##0.00"/>
    <numFmt numFmtId="217" formatCode="_(* #,##0.0000_);_(* \(#,##0.0000\);_(* &quot;-&quot;????_);_(@_)"/>
  </numFmts>
  <fonts count="83">
    <font>
      <sz val="10"/>
      <name val="Arial"/>
      <family val="0"/>
    </font>
    <font>
      <sz val="10"/>
      <name val="VNtimes new roman"/>
      <family val="2"/>
    </font>
    <font>
      <u val="single"/>
      <sz val="10"/>
      <color indexed="12"/>
      <name val="Arial"/>
      <family val="2"/>
    </font>
    <font>
      <u val="single"/>
      <sz val="10"/>
      <color indexed="36"/>
      <name val="Arial"/>
      <family val="2"/>
    </font>
    <font>
      <b/>
      <sz val="14"/>
      <name val="Times New Roman"/>
      <family val="1"/>
    </font>
    <font>
      <sz val="12"/>
      <name val=".VnTime"/>
      <family val="2"/>
    </font>
    <font>
      <b/>
      <sz val="10"/>
      <name val="Arial"/>
      <family val="2"/>
    </font>
    <font>
      <i/>
      <sz val="10"/>
      <name val="Arial"/>
      <family val="2"/>
    </font>
    <font>
      <b/>
      <sz val="14"/>
      <name val="Arial"/>
      <family val="2"/>
    </font>
    <font>
      <sz val="12"/>
      <name val="Arial"/>
      <family val="2"/>
    </font>
    <font>
      <b/>
      <sz val="12"/>
      <name val="Arial"/>
      <family val="2"/>
    </font>
    <font>
      <sz val="14"/>
      <name val="뼻뮝"/>
      <family val="3"/>
    </font>
    <font>
      <sz val="12"/>
      <name val="뼻뮝"/>
      <family val="1"/>
    </font>
    <font>
      <sz val="12"/>
      <name val="바탕체"/>
      <family val="1"/>
    </font>
    <font>
      <sz val="10"/>
      <name val="굴림체"/>
      <family val="3"/>
    </font>
    <font>
      <sz val="10"/>
      <name val=".VnTime"/>
      <family val="2"/>
    </font>
    <font>
      <b/>
      <i/>
      <sz val="10"/>
      <name val="Arial"/>
      <family val="2"/>
    </font>
    <font>
      <sz val="10"/>
      <name val="Times New Roman"/>
      <family val="1"/>
    </font>
    <font>
      <i/>
      <sz val="16"/>
      <name val="Arial"/>
      <family val="2"/>
    </font>
    <font>
      <b/>
      <i/>
      <sz val="12"/>
      <name val="Arial"/>
      <family val="2"/>
    </font>
    <font>
      <sz val="10"/>
      <color indexed="10"/>
      <name val="Arial"/>
      <family val="2"/>
    </font>
    <font>
      <sz val="12"/>
      <name val="Times New Roman"/>
      <family val="1"/>
    </font>
    <font>
      <vertAlign val="superscript"/>
      <sz val="10"/>
      <name val="Arial"/>
      <family val="2"/>
    </font>
    <font>
      <sz val="10.5"/>
      <name val="Arial"/>
      <family val="2"/>
    </font>
    <font>
      <sz val="10"/>
      <name val="MS Sans Serif"/>
      <family val="2"/>
    </font>
    <font>
      <b/>
      <sz val="9"/>
      <name val="Arial"/>
      <family val="2"/>
    </font>
    <font>
      <sz val="10"/>
      <color indexed="63"/>
      <name val="Arial"/>
      <family val="2"/>
    </font>
    <font>
      <sz val="11"/>
      <color indexed="8"/>
      <name val="Calibri"/>
      <family val="2"/>
    </font>
    <font>
      <sz val="12"/>
      <color indexed="10"/>
      <name val="Arial"/>
      <family val="2"/>
    </font>
    <font>
      <i/>
      <sz val="12"/>
      <color indexed="10"/>
      <name val="Arial"/>
      <family val="2"/>
    </font>
    <font>
      <i/>
      <sz val="12"/>
      <name val="Arial"/>
      <family val="2"/>
    </font>
    <font>
      <sz val="12"/>
      <name val="VNTime"/>
      <family val="0"/>
    </font>
    <font>
      <sz val="8"/>
      <name val="MS Sans Serif"/>
      <family val="2"/>
    </font>
    <font>
      <sz val="11"/>
      <name val="ＭＳ Ｐゴシック"/>
      <family val="3"/>
    </font>
    <font>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3"/>
      <color indexed="8"/>
      <name val="Times New Roman"/>
      <family val="2"/>
    </font>
    <font>
      <sz val="12"/>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3"/>
      <color theme="1"/>
      <name val="Times New Roman"/>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
      <b/>
      <sz val="10"/>
      <color rgb="FF00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1" fillId="27" borderId="1" applyNumberFormat="0" applyAlignment="0" applyProtection="0"/>
    <xf numFmtId="0" fontId="62" fillId="28" borderId="2"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179" fontId="63" fillId="0" borderId="0" applyFont="0" applyFill="0" applyBorder="0" applyAlignment="0" applyProtection="0"/>
    <xf numFmtId="43" fontId="27" fillId="0" borderId="0" applyFont="0" applyFill="0" applyBorder="0" applyAlignment="0" applyProtection="0"/>
    <xf numFmtId="187"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7" fontId="1"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0" fillId="0" borderId="0" applyFont="0" applyFill="0" applyBorder="0" applyAlignment="0" applyProtection="0"/>
    <xf numFmtId="0" fontId="0" fillId="0" borderId="0" applyFont="0" applyFill="0" applyBorder="0" applyAlignment="0" applyProtection="0"/>
    <xf numFmtId="179" fontId="58"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7" fillId="0" borderId="3"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0" fillId="30" borderId="1" applyNumberFormat="0" applyAlignment="0" applyProtection="0"/>
    <xf numFmtId="0" fontId="71" fillId="0" borderId="6" applyNumberFormat="0" applyFill="0" applyAlignment="0" applyProtection="0"/>
    <xf numFmtId="0" fontId="71" fillId="0" borderId="6" applyNumberFormat="0" applyFill="0" applyAlignment="0" applyProtection="0"/>
    <xf numFmtId="0" fontId="72" fillId="31" borderId="0" applyNumberFormat="0" applyBorder="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63" fillId="0" borderId="0">
      <alignment/>
      <protection/>
    </xf>
    <xf numFmtId="0" fontId="0" fillId="0" borderId="0">
      <alignment/>
      <protection/>
    </xf>
    <xf numFmtId="0" fontId="58" fillId="0" borderId="0">
      <alignment/>
      <protection/>
    </xf>
    <xf numFmtId="0" fontId="63" fillId="0" borderId="0">
      <alignment/>
      <protection/>
    </xf>
    <xf numFmtId="0" fontId="1" fillId="0" borderId="0">
      <alignment/>
      <protection/>
    </xf>
    <xf numFmtId="0" fontId="1" fillId="0" borderId="0">
      <alignment/>
      <protection/>
    </xf>
    <xf numFmtId="0" fontId="64" fillId="0" borderId="0">
      <alignment/>
      <protection/>
    </xf>
    <xf numFmtId="0" fontId="5" fillId="0" borderId="0">
      <alignment/>
      <protection/>
    </xf>
    <xf numFmtId="0" fontId="58" fillId="0" borderId="0">
      <alignment/>
      <protection/>
    </xf>
    <xf numFmtId="0" fontId="15" fillId="0" borderId="0">
      <alignment/>
      <protection/>
    </xf>
    <xf numFmtId="0" fontId="27" fillId="0" borderId="0">
      <alignment/>
      <protection/>
    </xf>
    <xf numFmtId="0" fontId="0" fillId="0" borderId="0">
      <alignment/>
      <protection/>
    </xf>
    <xf numFmtId="0" fontId="32" fillId="0" borderId="0" applyAlignment="0">
      <protection locked="0"/>
    </xf>
    <xf numFmtId="0" fontId="58" fillId="0" borderId="0">
      <alignment/>
      <protection/>
    </xf>
    <xf numFmtId="0" fontId="0" fillId="0" borderId="0">
      <alignment/>
      <protection/>
    </xf>
    <xf numFmtId="0" fontId="32" fillId="0" borderId="0" applyAlignment="0">
      <protection locked="0"/>
    </xf>
    <xf numFmtId="0" fontId="0" fillId="0" borderId="0">
      <alignment/>
      <protection/>
    </xf>
    <xf numFmtId="0" fontId="5" fillId="0" borderId="0">
      <alignment/>
      <protection/>
    </xf>
    <xf numFmtId="0" fontId="5" fillId="0" borderId="0">
      <alignment/>
      <protection/>
    </xf>
    <xf numFmtId="0" fontId="5"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31" fillId="0" borderId="0">
      <alignment/>
      <protection/>
    </xf>
    <xf numFmtId="0" fontId="5" fillId="0" borderId="0">
      <alignment/>
      <protection/>
    </xf>
    <xf numFmtId="0" fontId="24" fillId="0" borderId="0">
      <alignment/>
      <protection/>
    </xf>
    <xf numFmtId="0" fontId="24" fillId="0" borderId="0">
      <alignment/>
      <protection/>
    </xf>
    <xf numFmtId="0" fontId="24"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58" fillId="32" borderId="7" applyNumberFormat="0" applyFont="0" applyAlignment="0" applyProtection="0"/>
    <xf numFmtId="0" fontId="73" fillId="27" borderId="8" applyNumberFormat="0" applyAlignment="0" applyProtection="0"/>
    <xf numFmtId="0" fontId="7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5" fillId="0" borderId="9"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0" fontId="0" fillId="0" borderId="0" applyFont="0" applyFill="0" applyBorder="0" applyAlignment="0" applyProtection="0"/>
    <xf numFmtId="0" fontId="12" fillId="0" borderId="0">
      <alignment/>
      <protection/>
    </xf>
    <xf numFmtId="199" fontId="0" fillId="0" borderId="0" applyFont="0" applyFill="0" applyBorder="0" applyAlignment="0" applyProtection="0"/>
    <xf numFmtId="200" fontId="0"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0" fontId="14" fillId="0" borderId="0">
      <alignment/>
      <protection/>
    </xf>
    <xf numFmtId="0" fontId="33" fillId="0" borderId="0">
      <alignment vertical="center"/>
      <protection/>
    </xf>
  </cellStyleXfs>
  <cellXfs count="651">
    <xf numFmtId="0" fontId="0" fillId="0" borderId="0" xfId="0" applyAlignment="1">
      <alignment/>
    </xf>
    <xf numFmtId="0" fontId="6" fillId="0" borderId="10" xfId="135" applyFont="1" applyBorder="1" applyAlignment="1">
      <alignment horizontal="center" vertical="center" wrapText="1"/>
      <protection/>
    </xf>
    <xf numFmtId="0" fontId="0" fillId="0" borderId="0" xfId="135" applyFont="1" applyBorder="1">
      <alignment/>
      <protection/>
    </xf>
    <xf numFmtId="0" fontId="0" fillId="0" borderId="0" xfId="135" applyFont="1" applyBorder="1" applyAlignment="1">
      <alignment horizontal="center"/>
      <protection/>
    </xf>
    <xf numFmtId="0" fontId="0" fillId="0" borderId="0" xfId="135" applyFont="1">
      <alignment/>
      <protection/>
    </xf>
    <xf numFmtId="0" fontId="0" fillId="0" borderId="0" xfId="135" applyFont="1" applyAlignment="1">
      <alignment/>
      <protection/>
    </xf>
    <xf numFmtId="0" fontId="7" fillId="0" borderId="11" xfId="167" applyFont="1" applyBorder="1" applyAlignment="1">
      <alignment horizontal="right"/>
      <protection/>
    </xf>
    <xf numFmtId="0" fontId="0" fillId="0" borderId="12" xfId="135" applyFont="1" applyBorder="1" applyAlignment="1">
      <alignment horizontal="center"/>
      <protection/>
    </xf>
    <xf numFmtId="2" fontId="6" fillId="0" borderId="0" xfId="135" applyNumberFormat="1" applyFont="1" applyAlignment="1">
      <alignment horizontal="right" indent="1"/>
      <protection/>
    </xf>
    <xf numFmtId="0" fontId="6" fillId="0" borderId="0" xfId="167" applyFont="1" applyBorder="1">
      <alignment/>
      <protection/>
    </xf>
    <xf numFmtId="0" fontId="6" fillId="0" borderId="12" xfId="135" applyFont="1" applyBorder="1" applyAlignment="1">
      <alignment horizontal="center" vertical="center" wrapText="1"/>
      <protection/>
    </xf>
    <xf numFmtId="0" fontId="6" fillId="0" borderId="13" xfId="135" applyFont="1" applyBorder="1" applyAlignment="1">
      <alignment horizontal="center" vertical="center" wrapText="1"/>
      <protection/>
    </xf>
    <xf numFmtId="0" fontId="6" fillId="0" borderId="14" xfId="135" applyFont="1" applyBorder="1" applyAlignment="1">
      <alignment horizontal="center" vertical="center" wrapText="1"/>
      <protection/>
    </xf>
    <xf numFmtId="2" fontId="0" fillId="0" borderId="0" xfId="135" applyNumberFormat="1" applyFont="1" applyAlignment="1">
      <alignment horizontal="right"/>
      <protection/>
    </xf>
    <xf numFmtId="0" fontId="9" fillId="0" borderId="0" xfId="135" applyFont="1">
      <alignment/>
      <protection/>
    </xf>
    <xf numFmtId="0" fontId="6" fillId="0" borderId="0" xfId="122" applyFont="1" applyBorder="1" applyAlignment="1">
      <alignment horizontal="center" vertical="center"/>
      <protection/>
    </xf>
    <xf numFmtId="0" fontId="6" fillId="0" borderId="14" xfId="122" applyFont="1" applyBorder="1" applyAlignment="1">
      <alignment horizontal="center" vertical="center" wrapText="1"/>
      <protection/>
    </xf>
    <xf numFmtId="0" fontId="6" fillId="0" borderId="14" xfId="135" applyFont="1" applyBorder="1" applyAlignment="1">
      <alignment horizontal="center" vertical="center" wrapText="1"/>
      <protection/>
    </xf>
    <xf numFmtId="0" fontId="6" fillId="0" borderId="13" xfId="122" applyFont="1" applyBorder="1" applyAlignment="1">
      <alignment horizontal="center" vertical="center" wrapText="1"/>
      <protection/>
    </xf>
    <xf numFmtId="3" fontId="0" fillId="0" borderId="0" xfId="167" applyNumberFormat="1" applyFont="1" applyAlignment="1">
      <alignment/>
      <protection/>
    </xf>
    <xf numFmtId="181" fontId="0" fillId="0" borderId="0" xfId="167" applyNumberFormat="1" applyFont="1" applyAlignment="1">
      <alignment/>
      <protection/>
    </xf>
    <xf numFmtId="0" fontId="17" fillId="0" borderId="0" xfId="135" applyFont="1">
      <alignment/>
      <protection/>
    </xf>
    <xf numFmtId="2" fontId="0" fillId="0" borderId="0" xfId="135" applyNumberFormat="1" applyFont="1" applyAlignment="1">
      <alignment horizontal="right" indent="1"/>
      <protection/>
    </xf>
    <xf numFmtId="0" fontId="0" fillId="0" borderId="0" xfId="135" applyFont="1">
      <alignment/>
      <protection/>
    </xf>
    <xf numFmtId="0" fontId="0" fillId="0" borderId="0" xfId="122">
      <alignment/>
      <protection/>
    </xf>
    <xf numFmtId="0" fontId="7" fillId="0" borderId="0" xfId="135" applyFont="1" applyBorder="1" applyAlignment="1">
      <alignment horizontal="right"/>
      <protection/>
    </xf>
    <xf numFmtId="0" fontId="6" fillId="0" borderId="12" xfId="135" applyFont="1" applyBorder="1">
      <alignment/>
      <protection/>
    </xf>
    <xf numFmtId="0" fontId="6" fillId="0" borderId="10" xfId="135" applyFont="1" applyBorder="1" applyAlignment="1">
      <alignment horizontal="center" vertical="center" wrapText="1"/>
      <protection/>
    </xf>
    <xf numFmtId="0" fontId="10" fillId="0" borderId="0" xfId="135" applyFont="1">
      <alignment/>
      <protection/>
    </xf>
    <xf numFmtId="0" fontId="6" fillId="0" borderId="0" xfId="135" applyFont="1" applyBorder="1" applyAlignment="1">
      <alignment horizontal="center"/>
      <protection/>
    </xf>
    <xf numFmtId="0" fontId="6" fillId="0" borderId="0" xfId="135" applyFont="1">
      <alignment/>
      <protection/>
    </xf>
    <xf numFmtId="3" fontId="0" fillId="0" borderId="0" xfId="135" applyNumberFormat="1" applyFont="1">
      <alignment/>
      <protection/>
    </xf>
    <xf numFmtId="0" fontId="0" fillId="0" borderId="14" xfId="135" applyFont="1" applyBorder="1" applyAlignment="1">
      <alignment horizontal="center"/>
      <protection/>
    </xf>
    <xf numFmtId="0" fontId="6" fillId="0" borderId="12" xfId="158" applyFont="1" applyBorder="1" applyAlignment="1">
      <alignment vertical="center"/>
      <protection/>
    </xf>
    <xf numFmtId="0" fontId="6" fillId="0" borderId="12" xfId="135" applyFont="1" applyBorder="1" applyAlignment="1">
      <alignment horizontal="center" vertical="center"/>
      <protection/>
    </xf>
    <xf numFmtId="180" fontId="0" fillId="0" borderId="0" xfId="122" applyNumberFormat="1" applyAlignment="1">
      <alignment horizontal="right" vertical="center" indent="2"/>
      <protection/>
    </xf>
    <xf numFmtId="181" fontId="0" fillId="0" borderId="0" xfId="122" applyNumberFormat="1" applyAlignment="1">
      <alignment horizontal="right" vertical="center" indent="2"/>
      <protection/>
    </xf>
    <xf numFmtId="0" fontId="6" fillId="0" borderId="0" xfId="135" applyFont="1">
      <alignment/>
      <protection/>
    </xf>
    <xf numFmtId="189" fontId="0" fillId="0" borderId="0" xfId="135" applyNumberFormat="1" applyFont="1">
      <alignment/>
      <protection/>
    </xf>
    <xf numFmtId="0" fontId="16" fillId="0" borderId="0" xfId="135" applyFont="1">
      <alignment/>
      <protection/>
    </xf>
    <xf numFmtId="0" fontId="16" fillId="0" borderId="0" xfId="122" applyFont="1">
      <alignment/>
      <protection/>
    </xf>
    <xf numFmtId="0" fontId="0" fillId="0" borderId="0" xfId="122" applyAlignment="1">
      <alignment horizontal="right" vertical="center" indent="3"/>
      <protection/>
    </xf>
    <xf numFmtId="0" fontId="0" fillId="0" borderId="12" xfId="158" applyFont="1" applyBorder="1" applyAlignment="1">
      <alignment vertical="center"/>
      <protection/>
    </xf>
    <xf numFmtId="0" fontId="0" fillId="0" borderId="0" xfId="0" applyFont="1" applyAlignment="1">
      <alignment/>
    </xf>
    <xf numFmtId="0" fontId="6" fillId="0" borderId="14" xfId="0" applyFont="1" applyBorder="1" applyAlignment="1">
      <alignment horizontal="center" vertical="center" wrapText="1"/>
    </xf>
    <xf numFmtId="0" fontId="10" fillId="0" borderId="0" xfId="0" applyFont="1" applyAlignment="1">
      <alignment/>
    </xf>
    <xf numFmtId="181" fontId="0" fillId="0" borderId="0" xfId="163" applyNumberFormat="1" applyFont="1" applyBorder="1" applyAlignment="1">
      <alignment horizontal="right" indent="2"/>
      <protection/>
    </xf>
    <xf numFmtId="0" fontId="0" fillId="0" borderId="14" xfId="135" applyFont="1" applyBorder="1">
      <alignment/>
      <protection/>
    </xf>
    <xf numFmtId="0" fontId="0" fillId="0" borderId="12" xfId="135" applyFont="1" applyBorder="1">
      <alignment/>
      <protection/>
    </xf>
    <xf numFmtId="181" fontId="0" fillId="0" borderId="0" xfId="163" applyNumberFormat="1" applyFont="1" applyFill="1" applyBorder="1" applyAlignment="1">
      <alignment horizontal="right" indent="1"/>
      <protection/>
    </xf>
    <xf numFmtId="0" fontId="0" fillId="0" borderId="0" xfId="135" applyFont="1" applyFill="1">
      <alignment/>
      <protection/>
    </xf>
    <xf numFmtId="0" fontId="17" fillId="0" borderId="0" xfId="135" applyFont="1" applyFill="1">
      <alignment/>
      <protection/>
    </xf>
    <xf numFmtId="181" fontId="0" fillId="0" borderId="0" xfId="135" applyNumberFormat="1" applyFont="1" applyAlignment="1">
      <alignment horizontal="right" indent="1"/>
      <protection/>
    </xf>
    <xf numFmtId="0" fontId="7" fillId="0" borderId="0" xfId="135" applyFont="1" applyFill="1" applyAlignment="1">
      <alignment horizontal="left" indent="2"/>
      <protection/>
    </xf>
    <xf numFmtId="181" fontId="0" fillId="0" borderId="0" xfId="135" applyNumberFormat="1" applyFont="1" applyFill="1" applyAlignment="1">
      <alignment horizontal="right" indent="1"/>
      <protection/>
    </xf>
    <xf numFmtId="0" fontId="7" fillId="0" borderId="11" xfId="167" applyFont="1" applyBorder="1" applyAlignment="1">
      <alignment horizontal="right"/>
      <protection/>
    </xf>
    <xf numFmtId="0" fontId="0" fillId="0" borderId="12" xfId="135" applyFont="1" applyBorder="1">
      <alignment/>
      <protection/>
    </xf>
    <xf numFmtId="0" fontId="20" fillId="0" borderId="0" xfId="135" applyFont="1">
      <alignment/>
      <protection/>
    </xf>
    <xf numFmtId="181" fontId="6" fillId="0" borderId="0" xfId="167" applyNumberFormat="1" applyFont="1" applyAlignment="1">
      <alignment horizontal="right" indent="1"/>
      <protection/>
    </xf>
    <xf numFmtId="0" fontId="0" fillId="0" borderId="0" xfId="167" applyFont="1" applyBorder="1" applyAlignment="1">
      <alignment horizontal="left" indent="1"/>
      <protection/>
    </xf>
    <xf numFmtId="181" fontId="0" fillId="0" borderId="0" xfId="167" applyNumberFormat="1" applyFont="1" applyAlignment="1">
      <alignment horizontal="right" indent="1"/>
      <protection/>
    </xf>
    <xf numFmtId="0" fontId="18" fillId="0" borderId="11" xfId="135" applyFont="1" applyBorder="1" applyAlignment="1">
      <alignment horizontal="right"/>
      <protection/>
    </xf>
    <xf numFmtId="0" fontId="0" fillId="0" borderId="11" xfId="135" applyFont="1" applyBorder="1">
      <alignment/>
      <protection/>
    </xf>
    <xf numFmtId="0" fontId="7" fillId="0" borderId="11" xfId="135" applyFont="1" applyBorder="1" applyAlignment="1">
      <alignment horizontal="right"/>
      <protection/>
    </xf>
    <xf numFmtId="0" fontId="7" fillId="0" borderId="0" xfId="135" applyFont="1" applyBorder="1" applyAlignment="1">
      <alignment horizontal="center"/>
      <protection/>
    </xf>
    <xf numFmtId="0" fontId="0" fillId="0" borderId="0" xfId="167" applyFont="1" applyAlignment="1">
      <alignment/>
      <protection/>
    </xf>
    <xf numFmtId="0" fontId="8" fillId="0" borderId="11" xfId="122" applyFont="1" applyBorder="1" applyAlignment="1">
      <alignment horizontal="left"/>
      <protection/>
    </xf>
    <xf numFmtId="0" fontId="8" fillId="0" borderId="0" xfId="122" applyFont="1" applyBorder="1" applyAlignment="1">
      <alignment horizontal="left"/>
      <protection/>
    </xf>
    <xf numFmtId="0" fontId="6" fillId="0" borderId="0" xfId="167" applyFont="1" applyBorder="1">
      <alignment/>
      <protection/>
    </xf>
    <xf numFmtId="181" fontId="6" fillId="0" borderId="0" xfId="167" applyNumberFormat="1" applyFont="1" applyAlignment="1">
      <alignment/>
      <protection/>
    </xf>
    <xf numFmtId="180" fontId="6" fillId="0" borderId="0" xfId="167" applyNumberFormat="1" applyFont="1" applyAlignment="1">
      <alignment horizontal="right"/>
      <protection/>
    </xf>
    <xf numFmtId="180" fontId="6" fillId="0" borderId="0" xfId="167" applyNumberFormat="1" applyFont="1">
      <alignment/>
      <protection/>
    </xf>
    <xf numFmtId="0" fontId="6" fillId="0" borderId="0" xfId="167" applyFont="1">
      <alignment/>
      <protection/>
    </xf>
    <xf numFmtId="180" fontId="0" fillId="0" borderId="0" xfId="167" applyNumberFormat="1" applyFont="1" applyAlignment="1">
      <alignment horizontal="right"/>
      <protection/>
    </xf>
    <xf numFmtId="0" fontId="0" fillId="0" borderId="0" xfId="167" applyFont="1" applyBorder="1" applyAlignment="1">
      <alignment horizontal="left" indent="1"/>
      <protection/>
    </xf>
    <xf numFmtId="181" fontId="0" fillId="0" borderId="0" xfId="167" applyNumberFormat="1" applyFont="1" applyAlignment="1">
      <alignment/>
      <protection/>
    </xf>
    <xf numFmtId="180" fontId="0" fillId="0" borderId="0" xfId="167" applyNumberFormat="1" applyFont="1" applyAlignment="1">
      <alignment horizontal="right"/>
      <protection/>
    </xf>
    <xf numFmtId="180" fontId="0" fillId="0" borderId="0" xfId="167" applyNumberFormat="1" applyFont="1" applyAlignment="1">
      <alignment horizontal="center"/>
      <protection/>
    </xf>
    <xf numFmtId="180" fontId="0" fillId="0" borderId="0" xfId="167" applyNumberFormat="1" applyFont="1">
      <alignment/>
      <protection/>
    </xf>
    <xf numFmtId="0" fontId="0" fillId="0" borderId="0" xfId="167" applyFont="1">
      <alignment/>
      <protection/>
    </xf>
    <xf numFmtId="180" fontId="0" fillId="0" borderId="0" xfId="167" applyNumberFormat="1" applyFont="1" applyAlignment="1">
      <alignment horizontal="right" indent="1"/>
      <protection/>
    </xf>
    <xf numFmtId="0" fontId="7" fillId="0" borderId="0" xfId="167" applyFont="1">
      <alignment/>
      <protection/>
    </xf>
    <xf numFmtId="181" fontId="0" fillId="0" borderId="0" xfId="122" applyNumberFormat="1" applyFont="1">
      <alignment/>
      <protection/>
    </xf>
    <xf numFmtId="181" fontId="0" fillId="0" borderId="0" xfId="122" applyNumberFormat="1" applyFont="1" applyBorder="1">
      <alignment/>
      <protection/>
    </xf>
    <xf numFmtId="181" fontId="0" fillId="0" borderId="0" xfId="167" applyNumberFormat="1" applyFont="1" applyBorder="1" applyAlignment="1">
      <alignment/>
      <protection/>
    </xf>
    <xf numFmtId="180" fontId="0" fillId="0" borderId="0" xfId="167" applyNumberFormat="1" applyFont="1" applyBorder="1" applyAlignment="1">
      <alignment horizontal="right"/>
      <protection/>
    </xf>
    <xf numFmtId="180" fontId="0" fillId="0" borderId="0" xfId="167" applyNumberFormat="1" applyFont="1" applyBorder="1" applyAlignment="1">
      <alignment horizontal="right"/>
      <protection/>
    </xf>
    <xf numFmtId="180" fontId="0" fillId="0" borderId="0" xfId="167" applyNumberFormat="1" applyFont="1" applyBorder="1" applyAlignment="1">
      <alignment horizontal="right" indent="1"/>
      <protection/>
    </xf>
    <xf numFmtId="180" fontId="0" fillId="0" borderId="0" xfId="167" applyNumberFormat="1" applyFont="1" applyBorder="1" applyAlignment="1">
      <alignment horizontal="center"/>
      <protection/>
    </xf>
    <xf numFmtId="0" fontId="23" fillId="0" borderId="0" xfId="167" applyFont="1">
      <alignment/>
      <protection/>
    </xf>
    <xf numFmtId="0" fontId="0" fillId="0" borderId="0" xfId="167" applyFont="1" applyAlignment="1">
      <alignment/>
      <protection/>
    </xf>
    <xf numFmtId="0" fontId="6" fillId="0" borderId="0" xfId="167" applyFont="1">
      <alignment/>
      <protection/>
    </xf>
    <xf numFmtId="3" fontId="6" fillId="0" borderId="0" xfId="167" applyNumberFormat="1" applyFont="1" applyAlignment="1">
      <alignment/>
      <protection/>
    </xf>
    <xf numFmtId="0" fontId="0" fillId="0" borderId="0" xfId="167" applyFont="1">
      <alignment/>
      <protection/>
    </xf>
    <xf numFmtId="0" fontId="7" fillId="0" borderId="0" xfId="167" applyFont="1">
      <alignment/>
      <protection/>
    </xf>
    <xf numFmtId="0" fontId="23" fillId="0" borderId="0" xfId="167" applyFont="1">
      <alignment/>
      <protection/>
    </xf>
    <xf numFmtId="181" fontId="0" fillId="0" borderId="0" xfId="122" applyNumberFormat="1" applyFont="1" applyBorder="1">
      <alignment/>
      <protection/>
    </xf>
    <xf numFmtId="181" fontId="0" fillId="0" borderId="0" xfId="167" applyNumberFormat="1" applyFont="1" applyBorder="1" applyAlignment="1">
      <alignment/>
      <protection/>
    </xf>
    <xf numFmtId="0" fontId="0" fillId="0" borderId="0" xfId="167" applyFont="1" applyBorder="1">
      <alignment/>
      <protection/>
    </xf>
    <xf numFmtId="0" fontId="0" fillId="0" borderId="0" xfId="167" applyFont="1" applyBorder="1" applyAlignment="1">
      <alignment/>
      <protection/>
    </xf>
    <xf numFmtId="181" fontId="6" fillId="0" borderId="0" xfId="167" applyNumberFormat="1" applyFont="1" applyAlignment="1">
      <alignment horizontal="right" indent="1"/>
      <protection/>
    </xf>
    <xf numFmtId="3" fontId="0" fillId="0" borderId="0" xfId="167" applyNumberFormat="1" applyFont="1" applyAlignment="1">
      <alignment horizontal="right"/>
      <protection/>
    </xf>
    <xf numFmtId="181" fontId="0" fillId="0" borderId="0" xfId="167" applyNumberFormat="1" applyFont="1" applyAlignment="1">
      <alignment horizontal="right" indent="1"/>
      <protection/>
    </xf>
    <xf numFmtId="3" fontId="0" fillId="0" borderId="0" xfId="167" applyNumberFormat="1" applyFont="1" applyAlignment="1">
      <alignment horizontal="right" indent="1"/>
      <protection/>
    </xf>
    <xf numFmtId="0" fontId="9" fillId="0" borderId="0" xfId="167" applyFont="1">
      <alignment/>
      <protection/>
    </xf>
    <xf numFmtId="0" fontId="10" fillId="0" borderId="0" xfId="167" applyFont="1">
      <alignment/>
      <protection/>
    </xf>
    <xf numFmtId="0" fontId="0" fillId="0" borderId="0" xfId="166" applyFont="1" applyAlignment="1">
      <alignment horizontal="left" indent="1"/>
      <protection/>
    </xf>
    <xf numFmtId="180" fontId="0" fillId="0" borderId="0" xfId="135" applyNumberFormat="1" applyFont="1">
      <alignment/>
      <protection/>
    </xf>
    <xf numFmtId="0" fontId="0" fillId="0" borderId="0" xfId="167" applyFont="1" applyFill="1">
      <alignment/>
      <protection/>
    </xf>
    <xf numFmtId="0" fontId="8" fillId="0" borderId="11" xfId="167" applyFont="1" applyFill="1" applyBorder="1" applyAlignment="1">
      <alignment horizontal="left"/>
      <protection/>
    </xf>
    <xf numFmtId="184" fontId="8" fillId="0" borderId="11" xfId="167" applyNumberFormat="1" applyFont="1" applyFill="1" applyBorder="1" applyAlignment="1">
      <alignment horizontal="left"/>
      <protection/>
    </xf>
    <xf numFmtId="0" fontId="7" fillId="0" borderId="0" xfId="167" applyFont="1" applyFill="1" applyAlignment="1">
      <alignment horizontal="right"/>
      <protection/>
    </xf>
    <xf numFmtId="0" fontId="8" fillId="0" borderId="0" xfId="122" applyFont="1" applyFill="1" applyBorder="1" applyAlignment="1">
      <alignment horizontal="left"/>
      <protection/>
    </xf>
    <xf numFmtId="0" fontId="0" fillId="0" borderId="0" xfId="167" applyFont="1" applyFill="1" applyAlignment="1">
      <alignment/>
      <protection/>
    </xf>
    <xf numFmtId="0" fontId="25" fillId="0" borderId="0" xfId="172" applyNumberFormat="1" applyFont="1" applyFill="1" applyBorder="1" applyAlignment="1">
      <alignment/>
      <protection/>
    </xf>
    <xf numFmtId="184" fontId="6" fillId="0" borderId="0" xfId="167" applyNumberFormat="1" applyFont="1" applyFill="1" applyAlignment="1" quotePrefix="1">
      <alignment/>
      <protection/>
    </xf>
    <xf numFmtId="184" fontId="6" fillId="0" borderId="0" xfId="167" applyNumberFormat="1" applyFont="1" applyFill="1">
      <alignment/>
      <protection/>
    </xf>
    <xf numFmtId="184" fontId="0" fillId="0" borderId="0" xfId="167" applyNumberFormat="1" applyFont="1" applyFill="1" applyAlignment="1">
      <alignment horizontal="right"/>
      <protection/>
    </xf>
    <xf numFmtId="184" fontId="0" fillId="0" borderId="0" xfId="167" applyNumberFormat="1" applyFont="1" applyFill="1">
      <alignment/>
      <protection/>
    </xf>
    <xf numFmtId="0" fontId="26" fillId="0" borderId="0" xfId="135" applyNumberFormat="1" applyFont="1" applyFill="1" applyBorder="1" applyAlignment="1">
      <alignment/>
      <protection/>
    </xf>
    <xf numFmtId="183" fontId="0" fillId="0" borderId="0" xfId="167" applyNumberFormat="1" applyFont="1" applyFill="1">
      <alignment/>
      <protection/>
    </xf>
    <xf numFmtId="191" fontId="0" fillId="0" borderId="0" xfId="167" applyNumberFormat="1" applyFont="1" applyFill="1">
      <alignment/>
      <protection/>
    </xf>
    <xf numFmtId="184" fontId="0" fillId="0" borderId="0" xfId="167" applyNumberFormat="1" applyFont="1" applyFill="1" applyBorder="1">
      <alignment/>
      <protection/>
    </xf>
    <xf numFmtId="0" fontId="0" fillId="0" borderId="0" xfId="167" applyFont="1" applyFill="1" applyBorder="1">
      <alignment/>
      <protection/>
    </xf>
    <xf numFmtId="0" fontId="0" fillId="0" borderId="0" xfId="135" applyFont="1" applyFill="1">
      <alignment/>
      <protection/>
    </xf>
    <xf numFmtId="184" fontId="0" fillId="0" borderId="0" xfId="167" applyNumberFormat="1" applyFont="1" applyFill="1" applyAlignment="1" quotePrefix="1">
      <alignment/>
      <protection/>
    </xf>
    <xf numFmtId="0" fontId="0" fillId="0" borderId="0" xfId="167" applyFont="1" applyFill="1" applyAlignment="1">
      <alignment/>
      <protection/>
    </xf>
    <xf numFmtId="0" fontId="6" fillId="0" borderId="11" xfId="167" applyFont="1" applyFill="1" applyBorder="1" applyAlignment="1">
      <alignment horizontal="left"/>
      <protection/>
    </xf>
    <xf numFmtId="0" fontId="6" fillId="0" borderId="0" xfId="167" applyFont="1" applyFill="1" applyBorder="1" applyAlignment="1">
      <alignment/>
      <protection/>
    </xf>
    <xf numFmtId="184" fontId="0" fillId="0" borderId="0" xfId="167" applyNumberFormat="1" applyFont="1" applyFill="1" applyAlignment="1">
      <alignment horizontal="center"/>
      <protection/>
    </xf>
    <xf numFmtId="0" fontId="0" fillId="0" borderId="0" xfId="167" applyFont="1" applyFill="1" applyAlignment="1">
      <alignment horizontal="center"/>
      <protection/>
    </xf>
    <xf numFmtId="3" fontId="6" fillId="0" borderId="0" xfId="167" applyNumberFormat="1" applyFont="1" applyAlignment="1">
      <alignment horizontal="right"/>
      <protection/>
    </xf>
    <xf numFmtId="0" fontId="8" fillId="0" borderId="0" xfId="135" applyFont="1" applyAlignment="1">
      <alignment horizontal="left" wrapText="1"/>
      <protection/>
    </xf>
    <xf numFmtId="0" fontId="21" fillId="0" borderId="0" xfId="0" applyFont="1" applyAlignment="1">
      <alignment/>
    </xf>
    <xf numFmtId="0" fontId="4" fillId="0" borderId="11" xfId="0" applyFont="1" applyBorder="1" applyAlignment="1">
      <alignment horizontal="center"/>
    </xf>
    <xf numFmtId="0" fontId="21" fillId="0" borderId="0" xfId="0" applyFont="1" applyAlignment="1">
      <alignment horizontal="center"/>
    </xf>
    <xf numFmtId="0" fontId="9" fillId="0" borderId="0" xfId="122" applyFont="1">
      <alignment/>
      <protection/>
    </xf>
    <xf numFmtId="0" fontId="8" fillId="0" borderId="11" xfId="122" applyFont="1" applyBorder="1" applyAlignment="1">
      <alignment horizontal="center"/>
      <protection/>
    </xf>
    <xf numFmtId="0" fontId="7" fillId="0" borderId="11" xfId="166" applyFont="1" applyBorder="1" applyAlignment="1">
      <alignment horizontal="right"/>
      <protection/>
    </xf>
    <xf numFmtId="0" fontId="0" fillId="0" borderId="0" xfId="122" applyFont="1" applyBorder="1" applyAlignment="1">
      <alignment horizontal="center"/>
      <protection/>
    </xf>
    <xf numFmtId="0" fontId="10" fillId="0" borderId="0" xfId="122" applyFont="1">
      <alignment/>
      <protection/>
    </xf>
    <xf numFmtId="0" fontId="28" fillId="0" borderId="0" xfId="122" applyFont="1">
      <alignment/>
      <protection/>
    </xf>
    <xf numFmtId="0" fontId="29" fillId="0" borderId="0" xfId="122" applyFont="1">
      <alignment/>
      <protection/>
    </xf>
    <xf numFmtId="43" fontId="0" fillId="0" borderId="0" xfId="81" applyFont="1" applyBorder="1" applyAlignment="1">
      <alignment horizontal="right" indent="1"/>
    </xf>
    <xf numFmtId="0" fontId="9" fillId="0" borderId="0" xfId="122" applyFont="1" applyAlignment="1">
      <alignment horizontal="right"/>
      <protection/>
    </xf>
    <xf numFmtId="0" fontId="19" fillId="0" borderId="0" xfId="122" applyFont="1">
      <alignment/>
      <protection/>
    </xf>
    <xf numFmtId="0" fontId="7" fillId="0" borderId="0" xfId="122" applyFont="1">
      <alignment/>
      <protection/>
    </xf>
    <xf numFmtId="0" fontId="18" fillId="0" borderId="11" xfId="135" applyFont="1" applyBorder="1" applyAlignment="1">
      <alignment horizontal="right"/>
      <protection/>
    </xf>
    <xf numFmtId="0" fontId="0" fillId="0" borderId="11" xfId="135" applyFont="1" applyBorder="1">
      <alignment/>
      <protection/>
    </xf>
    <xf numFmtId="0" fontId="7" fillId="0" borderId="11" xfId="135" applyFont="1" applyBorder="1" applyAlignment="1">
      <alignment horizontal="right"/>
      <protection/>
    </xf>
    <xf numFmtId="0" fontId="7" fillId="0" borderId="0" xfId="135" applyFont="1" applyBorder="1" applyAlignment="1">
      <alignment horizontal="right"/>
      <protection/>
    </xf>
    <xf numFmtId="0" fontId="6" fillId="0" borderId="0" xfId="122" applyFont="1" applyFill="1" applyBorder="1">
      <alignment/>
      <protection/>
    </xf>
    <xf numFmtId="3" fontId="6" fillId="0" borderId="0" xfId="163" applyNumberFormat="1" applyFont="1" applyFill="1" applyBorder="1" applyAlignment="1">
      <alignment horizontal="right"/>
      <protection/>
    </xf>
    <xf numFmtId="0" fontId="10" fillId="0" borderId="0" xfId="135" applyFont="1" applyFill="1">
      <alignment/>
      <protection/>
    </xf>
    <xf numFmtId="3" fontId="0" fillId="0" borderId="0" xfId="163" applyNumberFormat="1" applyFont="1" applyFill="1" applyBorder="1" applyAlignment="1">
      <alignment horizontal="right"/>
      <protection/>
    </xf>
    <xf numFmtId="0" fontId="9" fillId="0" borderId="0" xfId="135" applyFont="1" applyFill="1">
      <alignment/>
      <protection/>
    </xf>
    <xf numFmtId="3" fontId="7" fillId="0" borderId="0" xfId="163" applyNumberFormat="1" applyFont="1" applyFill="1" applyBorder="1" applyAlignment="1">
      <alignment horizontal="right"/>
      <protection/>
    </xf>
    <xf numFmtId="0" fontId="30" fillId="0" borderId="0" xfId="135" applyFont="1" applyFill="1">
      <alignment/>
      <protection/>
    </xf>
    <xf numFmtId="3" fontId="0" fillId="0" borderId="0" xfId="122" applyNumberFormat="1" applyFont="1">
      <alignment/>
      <protection/>
    </xf>
    <xf numFmtId="177" fontId="0" fillId="0" borderId="0" xfId="167" applyNumberFormat="1" applyFont="1" applyAlignment="1">
      <alignment horizontal="right" indent="1"/>
      <protection/>
    </xf>
    <xf numFmtId="0" fontId="7" fillId="0" borderId="0" xfId="167" applyFont="1" applyBorder="1" applyAlignment="1">
      <alignment horizontal="right"/>
      <protection/>
    </xf>
    <xf numFmtId="0" fontId="6" fillId="0" borderId="15" xfId="159" applyNumberFormat="1" applyFont="1" applyBorder="1" applyAlignment="1">
      <alignment horizontal="center" vertical="center" wrapText="1"/>
      <protection/>
    </xf>
    <xf numFmtId="0" fontId="6" fillId="0" borderId="0" xfId="159" applyFont="1" applyBorder="1" applyAlignment="1">
      <alignment horizontal="center" vertical="center" wrapText="1"/>
      <protection/>
    </xf>
    <xf numFmtId="0" fontId="6" fillId="0" borderId="0" xfId="159" applyNumberFormat="1" applyFont="1" applyBorder="1" applyAlignment="1">
      <alignment horizontal="center" vertical="center" wrapText="1"/>
      <protection/>
    </xf>
    <xf numFmtId="0" fontId="6" fillId="0" borderId="0" xfId="170" applyFont="1" applyBorder="1" applyAlignment="1">
      <alignment horizontal="center" vertical="center" wrapText="1"/>
      <protection/>
    </xf>
    <xf numFmtId="0" fontId="6" fillId="0" borderId="14" xfId="170" applyFont="1" applyBorder="1" applyAlignment="1">
      <alignment horizontal="center" vertical="center" wrapText="1"/>
      <protection/>
    </xf>
    <xf numFmtId="0" fontId="6" fillId="0" borderId="12" xfId="159" applyNumberFormat="1" applyFont="1" applyBorder="1" applyAlignment="1">
      <alignment horizontal="center" vertical="center" wrapText="1"/>
      <protection/>
    </xf>
    <xf numFmtId="0" fontId="6" fillId="0" borderId="14" xfId="159" applyNumberFormat="1" applyFont="1" applyBorder="1" applyAlignment="1">
      <alignment horizontal="center" vertical="center" wrapText="1"/>
      <protection/>
    </xf>
    <xf numFmtId="0" fontId="6" fillId="0" borderId="0" xfId="160" applyNumberFormat="1" applyFont="1" applyFill="1" applyBorder="1">
      <alignment/>
      <protection/>
    </xf>
    <xf numFmtId="3" fontId="6" fillId="0" borderId="0" xfId="163" applyNumberFormat="1" applyFont="1" applyFill="1" applyBorder="1" applyAlignment="1">
      <alignment horizontal="right"/>
      <protection/>
    </xf>
    <xf numFmtId="3" fontId="77" fillId="0" borderId="0" xfId="0" applyNumberFormat="1" applyFont="1" applyBorder="1" applyAlignment="1">
      <alignment/>
    </xf>
    <xf numFmtId="3" fontId="78" fillId="0" borderId="0" xfId="0" applyNumberFormat="1" applyFont="1" applyBorder="1" applyAlignment="1">
      <alignment/>
    </xf>
    <xf numFmtId="0" fontId="6" fillId="0" borderId="15" xfId="171" applyFont="1" applyFill="1" applyBorder="1" applyAlignment="1">
      <alignment horizontal="center" vertical="center"/>
      <protection/>
    </xf>
    <xf numFmtId="0" fontId="6" fillId="0" borderId="0" xfId="171" applyFont="1" applyFill="1" applyBorder="1" applyAlignment="1">
      <alignment horizontal="center" vertical="center"/>
      <protection/>
    </xf>
    <xf numFmtId="0" fontId="79" fillId="0" borderId="15"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4" xfId="0" applyFont="1" applyBorder="1" applyAlignment="1">
      <alignment horizontal="center" vertical="center" wrapText="1"/>
    </xf>
    <xf numFmtId="0" fontId="6" fillId="0" borderId="0" xfId="162" applyFont="1" applyBorder="1" applyAlignment="1">
      <alignment/>
      <protection/>
    </xf>
    <xf numFmtId="0" fontId="6" fillId="0" borderId="0" xfId="162" applyFont="1" applyBorder="1">
      <alignment/>
      <protection/>
    </xf>
    <xf numFmtId="0" fontId="0" fillId="0" borderId="0" xfId="162" applyFont="1" applyBorder="1" applyAlignment="1">
      <alignment horizontal="left"/>
      <protection/>
    </xf>
    <xf numFmtId="0" fontId="0" fillId="0" borderId="0" xfId="162" applyFont="1" applyBorder="1" applyAlignment="1">
      <alignment/>
      <protection/>
    </xf>
    <xf numFmtId="0" fontId="0" fillId="0" borderId="0" xfId="135" applyNumberFormat="1" applyFont="1" applyFill="1" applyBorder="1" applyAlignment="1">
      <alignment horizontal="left" indent="3"/>
      <protection/>
    </xf>
    <xf numFmtId="0" fontId="16" fillId="0" borderId="0" xfId="135" applyNumberFormat="1" applyFont="1" applyFill="1" applyBorder="1" applyAlignment="1">
      <alignment horizontal="left" indent="1"/>
      <protection/>
    </xf>
    <xf numFmtId="184" fontId="8" fillId="0" borderId="0" xfId="167" applyNumberFormat="1" applyFont="1" applyFill="1" applyBorder="1" applyAlignment="1">
      <alignment horizontal="left"/>
      <protection/>
    </xf>
    <xf numFmtId="0" fontId="6" fillId="0" borderId="0" xfId="173" applyNumberFormat="1" applyFont="1" applyBorder="1" applyAlignment="1">
      <alignment wrapText="1"/>
      <protection/>
    </xf>
    <xf numFmtId="0" fontId="6" fillId="0" borderId="0" xfId="173" applyNumberFormat="1" applyFont="1" applyBorder="1" applyAlignment="1">
      <alignment horizontal="left"/>
      <protection/>
    </xf>
    <xf numFmtId="0" fontId="0" fillId="0" borderId="0" xfId="173" applyNumberFormat="1" applyFont="1" applyBorder="1" applyAlignment="1">
      <alignment horizontal="left" indent="1"/>
      <protection/>
    </xf>
    <xf numFmtId="0" fontId="6" fillId="0" borderId="0" xfId="173" applyNumberFormat="1" applyFont="1" applyBorder="1" applyAlignment="1">
      <alignment horizontal="left" indent="1"/>
      <protection/>
    </xf>
    <xf numFmtId="0" fontId="6" fillId="0" borderId="0" xfId="167" applyFont="1" applyFill="1" applyBorder="1" applyAlignment="1">
      <alignment horizontal="left" wrapText="1"/>
      <protection/>
    </xf>
    <xf numFmtId="0" fontId="8" fillId="0" borderId="0" xfId="122" applyFont="1" applyAlignment="1">
      <alignment wrapText="1"/>
      <protection/>
    </xf>
    <xf numFmtId="181" fontId="6" fillId="0" borderId="0" xfId="163" applyNumberFormat="1" applyFont="1" applyFill="1" applyBorder="1" applyAlignment="1">
      <alignment horizontal="right" indent="2"/>
      <protection/>
    </xf>
    <xf numFmtId="181" fontId="0" fillId="0" borderId="0" xfId="163" applyNumberFormat="1" applyFont="1" applyFill="1" applyBorder="1" applyAlignment="1">
      <alignment horizontal="right" indent="2"/>
      <protection/>
    </xf>
    <xf numFmtId="181" fontId="7" fillId="0" borderId="0" xfId="163" applyNumberFormat="1" applyFont="1" applyFill="1" applyBorder="1" applyAlignment="1">
      <alignment horizontal="right" indent="2"/>
      <protection/>
    </xf>
    <xf numFmtId="0" fontId="0" fillId="0" borderId="0" xfId="135" applyFont="1" applyAlignment="1">
      <alignment horizontal="right" indent="2"/>
      <protection/>
    </xf>
    <xf numFmtId="181" fontId="6" fillId="0" borderId="0" xfId="167" applyNumberFormat="1" applyFont="1" applyAlignment="1">
      <alignment/>
      <protection/>
    </xf>
    <xf numFmtId="0" fontId="6" fillId="0" borderId="0" xfId="167" applyFont="1" applyFill="1">
      <alignment/>
      <protection/>
    </xf>
    <xf numFmtId="184" fontId="6" fillId="0" borderId="0" xfId="167" applyNumberFormat="1" applyFont="1" applyFill="1" applyAlignment="1" quotePrefix="1">
      <alignment/>
      <protection/>
    </xf>
    <xf numFmtId="184" fontId="0" fillId="0" borderId="0" xfId="167" applyNumberFormat="1" applyFont="1" applyFill="1">
      <alignment/>
      <protection/>
    </xf>
    <xf numFmtId="0" fontId="16" fillId="0" borderId="0" xfId="135" applyNumberFormat="1" applyFont="1" applyFill="1" applyBorder="1" applyAlignment="1">
      <alignment horizontal="left" indent="1"/>
      <protection/>
    </xf>
    <xf numFmtId="184" fontId="6" fillId="0" borderId="0" xfId="167" applyNumberFormat="1" applyFont="1" applyFill="1" applyAlignment="1">
      <alignment horizontal="right"/>
      <protection/>
    </xf>
    <xf numFmtId="2" fontId="6" fillId="0" borderId="0" xfId="135" applyNumberFormat="1" applyFont="1" applyAlignment="1">
      <alignment horizontal="right" indent="1"/>
      <protection/>
    </xf>
    <xf numFmtId="181" fontId="6" fillId="0" borderId="0" xfId="163" applyNumberFormat="1" applyFont="1" applyBorder="1" applyAlignment="1">
      <alignment horizontal="right"/>
      <protection/>
    </xf>
    <xf numFmtId="181" fontId="0" fillId="0" borderId="0" xfId="163" applyNumberFormat="1" applyFont="1" applyBorder="1" applyAlignment="1">
      <alignment horizontal="right"/>
      <protection/>
    </xf>
    <xf numFmtId="181" fontId="6" fillId="0" borderId="0" xfId="163" applyNumberFormat="1" applyFont="1" applyBorder="1" applyAlignment="1">
      <alignment horizontal="right" indent="2"/>
      <protection/>
    </xf>
    <xf numFmtId="181" fontId="0" fillId="0" borderId="0" xfId="122" applyNumberFormat="1" applyFont="1" applyAlignment="1">
      <alignment horizontal="right" indent="1"/>
      <protection/>
    </xf>
    <xf numFmtId="181" fontId="6" fillId="0" borderId="0" xfId="163" applyNumberFormat="1" applyFont="1" applyBorder="1" applyAlignment="1">
      <alignment/>
      <protection/>
    </xf>
    <xf numFmtId="207" fontId="0" fillId="0" borderId="0" xfId="163" applyNumberFormat="1" applyFont="1" applyBorder="1" applyAlignment="1">
      <alignment horizontal="right" indent="1"/>
      <protection/>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122" applyFont="1" applyFill="1" applyBorder="1" applyAlignment="1">
      <alignment horizontal="center" vertical="center" wrapText="1"/>
      <protection/>
    </xf>
    <xf numFmtId="0" fontId="6" fillId="0" borderId="14" xfId="122" applyFont="1" applyFill="1" applyBorder="1" applyAlignment="1">
      <alignment horizontal="center" vertical="center" wrapText="1"/>
      <protection/>
    </xf>
    <xf numFmtId="0" fontId="7" fillId="0" borderId="11" xfId="166" applyFont="1" applyBorder="1" applyAlignment="1">
      <alignment horizontal="center"/>
      <protection/>
    </xf>
    <xf numFmtId="181" fontId="0" fillId="0" borderId="0" xfId="163" applyNumberFormat="1" applyFont="1" applyFill="1" applyBorder="1" applyAlignment="1">
      <alignment horizontal="right" indent="2"/>
      <protection/>
    </xf>
    <xf numFmtId="181" fontId="6" fillId="0" borderId="0" xfId="163" applyNumberFormat="1" applyFont="1" applyFill="1" applyBorder="1" applyAlignment="1">
      <alignment horizontal="right" indent="2"/>
      <protection/>
    </xf>
    <xf numFmtId="180" fontId="0" fillId="0" borderId="0" xfId="122" applyNumberFormat="1" applyFont="1" applyAlignment="1">
      <alignment horizontal="right" indent="1"/>
      <protection/>
    </xf>
    <xf numFmtId="180" fontId="6" fillId="0" borderId="0" xfId="122" applyNumberFormat="1" applyFont="1" applyAlignment="1">
      <alignment horizontal="right" indent="1"/>
      <protection/>
    </xf>
    <xf numFmtId="184" fontId="0" fillId="0" borderId="0" xfId="167" applyNumberFormat="1" applyFont="1" applyFill="1" applyAlignment="1">
      <alignment horizontal="right" vertical="center"/>
      <protection/>
    </xf>
    <xf numFmtId="0" fontId="6" fillId="0" borderId="0" xfId="173" applyNumberFormat="1" applyFont="1" applyBorder="1" applyAlignment="1">
      <alignment vertical="center" wrapText="1"/>
      <protection/>
    </xf>
    <xf numFmtId="184" fontId="0" fillId="0" borderId="0" xfId="167" applyNumberFormat="1" applyFont="1" applyFill="1" applyAlignment="1" quotePrefix="1">
      <alignment vertical="center"/>
      <protection/>
    </xf>
    <xf numFmtId="184" fontId="0" fillId="0" borderId="0" xfId="167" applyNumberFormat="1" applyFont="1" applyFill="1" applyAlignment="1" quotePrefix="1">
      <alignment/>
      <protection/>
    </xf>
    <xf numFmtId="180" fontId="6" fillId="0" borderId="0" xfId="167" applyNumberFormat="1" applyFont="1" applyAlignment="1">
      <alignment horizontal="right"/>
      <protection/>
    </xf>
    <xf numFmtId="0" fontId="6" fillId="0" borderId="12" xfId="170" applyFont="1" applyBorder="1" applyAlignment="1">
      <alignment horizontal="center" vertical="center"/>
      <protection/>
    </xf>
    <xf numFmtId="0" fontId="79" fillId="0" borderId="12" xfId="0" applyFont="1" applyBorder="1" applyAlignment="1">
      <alignment horizontal="center" vertical="center" wrapText="1"/>
    </xf>
    <xf numFmtId="181" fontId="0" fillId="0" borderId="0" xfId="163" applyNumberFormat="1" applyFont="1" applyFill="1" applyBorder="1" applyAlignment="1">
      <alignment horizontal="right"/>
      <protection/>
    </xf>
    <xf numFmtId="181" fontId="6" fillId="0" borderId="0" xfId="163" applyNumberFormat="1" applyFont="1" applyFill="1" applyBorder="1" applyAlignment="1">
      <alignment horizontal="right"/>
      <protection/>
    </xf>
    <xf numFmtId="0" fontId="0" fillId="0" borderId="0" xfId="167" applyFont="1" applyBorder="1" applyAlignment="1">
      <alignment horizontal="left" wrapText="1" indent="1"/>
      <protection/>
    </xf>
    <xf numFmtId="0" fontId="18" fillId="0" borderId="11" xfId="0" applyFont="1" applyBorder="1" applyAlignment="1">
      <alignment horizontal="right"/>
    </xf>
    <xf numFmtId="0" fontId="0" fillId="0" borderId="11" xfId="0" applyFont="1" applyBorder="1" applyAlignment="1">
      <alignment/>
    </xf>
    <xf numFmtId="0" fontId="7" fillId="0" borderId="11" xfId="0" applyFont="1" applyBorder="1" applyAlignment="1">
      <alignment horizontal="right"/>
    </xf>
    <xf numFmtId="181" fontId="0" fillId="0" borderId="0" xfId="0" applyNumberFormat="1" applyFont="1" applyAlignment="1">
      <alignment/>
    </xf>
    <xf numFmtId="181" fontId="6" fillId="0" borderId="0" xfId="135" applyNumberFormat="1" applyFont="1" applyAlignment="1">
      <alignment horizontal="right" indent="2"/>
      <protection/>
    </xf>
    <xf numFmtId="3" fontId="0" fillId="0" borderId="0" xfId="163" applyNumberFormat="1" applyFont="1" applyBorder="1" applyAlignment="1">
      <alignment horizontal="right"/>
      <protection/>
    </xf>
    <xf numFmtId="2" fontId="20" fillId="0" borderId="0" xfId="135" applyNumberFormat="1" applyFont="1">
      <alignment/>
      <protection/>
    </xf>
    <xf numFmtId="180" fontId="20" fillId="0" borderId="0" xfId="135" applyNumberFormat="1" applyFont="1">
      <alignment/>
      <protection/>
    </xf>
    <xf numFmtId="0" fontId="6" fillId="0" borderId="0" xfId="122" applyFont="1" applyFill="1" applyBorder="1" applyAlignment="1">
      <alignment horizontal="center" vertical="center" wrapText="1"/>
      <protection/>
    </xf>
    <xf numFmtId="0" fontId="0" fillId="0" borderId="15" xfId="135" applyFont="1" applyFill="1" applyBorder="1">
      <alignment/>
      <protection/>
    </xf>
    <xf numFmtId="0" fontId="4" fillId="0" borderId="0" xfId="0" applyFont="1" applyAlignment="1">
      <alignment horizontal="center" vertical="center" wrapText="1"/>
    </xf>
    <xf numFmtId="0" fontId="4" fillId="0" borderId="0" xfId="0" applyFont="1" applyAlignment="1">
      <alignment/>
    </xf>
    <xf numFmtId="0" fontId="4" fillId="0" borderId="11" xfId="0" applyFont="1" applyFill="1" applyBorder="1" applyAlignment="1">
      <alignment horizont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135" applyFont="1" applyFill="1" applyAlignment="1">
      <alignment horizontal="left" wrapText="1"/>
      <protection/>
    </xf>
    <xf numFmtId="0" fontId="8" fillId="0" borderId="0" xfId="167" applyFont="1" applyAlignment="1">
      <alignment horizontal="left"/>
      <protection/>
    </xf>
    <xf numFmtId="0" fontId="9" fillId="0" borderId="0" xfId="167" applyFont="1">
      <alignment/>
      <protection/>
    </xf>
    <xf numFmtId="0" fontId="8" fillId="0" borderId="11" xfId="167" applyFont="1" applyBorder="1" applyAlignment="1">
      <alignment horizontal="center"/>
      <protection/>
    </xf>
    <xf numFmtId="0" fontId="79" fillId="0" borderId="15" xfId="122" applyFont="1" applyBorder="1" applyAlignment="1">
      <alignment horizontal="center" vertical="center" wrapText="1"/>
      <protection/>
    </xf>
    <xf numFmtId="0" fontId="6" fillId="0" borderId="0" xfId="167" applyFont="1" applyAlignment="1">
      <alignment horizontal="center" vertical="center"/>
      <protection/>
    </xf>
    <xf numFmtId="0" fontId="6" fillId="0" borderId="0" xfId="161" applyNumberFormat="1" applyFont="1" applyBorder="1" applyAlignment="1">
      <alignment horizontal="center" vertical="center"/>
      <protection/>
    </xf>
    <xf numFmtId="0" fontId="79" fillId="0" borderId="0" xfId="122" applyFont="1" applyBorder="1" applyAlignment="1">
      <alignment horizontal="center" vertical="center" wrapText="1"/>
      <protection/>
    </xf>
    <xf numFmtId="0" fontId="6" fillId="0" borderId="0" xfId="161" applyNumberFormat="1" applyFont="1" applyBorder="1" applyAlignment="1" quotePrefix="1">
      <alignment horizontal="center" vertical="center"/>
      <protection/>
    </xf>
    <xf numFmtId="0" fontId="6" fillId="0" borderId="0" xfId="161" applyFont="1" applyBorder="1" applyAlignment="1">
      <alignment vertical="center"/>
      <protection/>
    </xf>
    <xf numFmtId="0" fontId="6" fillId="0" borderId="0" xfId="161" applyFont="1" applyBorder="1" applyAlignment="1">
      <alignment horizontal="center" vertical="center"/>
      <protection/>
    </xf>
    <xf numFmtId="0" fontId="6" fillId="0" borderId="14" xfId="175" applyFont="1" applyBorder="1" applyAlignment="1">
      <alignment vertical="center"/>
      <protection/>
    </xf>
    <xf numFmtId="0" fontId="6" fillId="0" borderId="14" xfId="175" applyFont="1" applyBorder="1" applyAlignment="1">
      <alignment horizontal="right" vertical="center"/>
      <protection/>
    </xf>
    <xf numFmtId="0" fontId="79" fillId="0" borderId="14" xfId="122" applyFont="1" applyBorder="1" applyAlignment="1">
      <alignment horizontal="center" vertical="center" wrapText="1"/>
      <protection/>
    </xf>
    <xf numFmtId="49" fontId="6" fillId="0" borderId="0" xfId="168" applyNumberFormat="1" applyFont="1" applyFill="1" applyBorder="1">
      <alignment/>
      <protection/>
    </xf>
    <xf numFmtId="2" fontId="6" fillId="0" borderId="15" xfId="167" applyNumberFormat="1" applyFont="1" applyBorder="1" applyAlignment="1">
      <alignment horizontal="right" indent="1"/>
      <protection/>
    </xf>
    <xf numFmtId="0" fontId="10" fillId="0" borderId="0" xfId="167" applyFont="1">
      <alignment/>
      <protection/>
    </xf>
    <xf numFmtId="49" fontId="0" fillId="0" borderId="0" xfId="168" applyNumberFormat="1" applyFont="1" applyFill="1" applyBorder="1">
      <alignment/>
      <protection/>
    </xf>
    <xf numFmtId="2" fontId="0" fillId="0" borderId="0" xfId="167" applyNumberFormat="1" applyFont="1" applyBorder="1" applyAlignment="1">
      <alignment horizontal="right" indent="1"/>
      <protection/>
    </xf>
    <xf numFmtId="2" fontId="6" fillId="0" borderId="0" xfId="167" applyNumberFormat="1" applyFont="1" applyBorder="1" applyAlignment="1">
      <alignment horizontal="right" indent="1"/>
      <protection/>
    </xf>
    <xf numFmtId="0" fontId="10" fillId="0" borderId="0" xfId="167" applyFont="1" applyBorder="1">
      <alignment/>
      <protection/>
    </xf>
    <xf numFmtId="0" fontId="9" fillId="0" borderId="0" xfId="167" applyFont="1" applyAlignment="1">
      <alignment/>
      <protection/>
    </xf>
    <xf numFmtId="0" fontId="6" fillId="0" borderId="0" xfId="167" applyFont="1" applyFill="1" applyBorder="1" applyAlignment="1">
      <alignment horizontal="center"/>
      <protection/>
    </xf>
    <xf numFmtId="0" fontId="6" fillId="0" borderId="0" xfId="167" applyFont="1" applyFill="1" applyBorder="1" applyAlignment="1">
      <alignment horizontal="left"/>
      <protection/>
    </xf>
    <xf numFmtId="0" fontId="0" fillId="0" borderId="0" xfId="122" applyFont="1" applyFill="1">
      <alignment/>
      <protection/>
    </xf>
    <xf numFmtId="0" fontId="6" fillId="0" borderId="13" xfId="122" applyFont="1" applyFill="1" applyBorder="1" applyAlignment="1">
      <alignment horizontal="center" vertical="center" wrapText="1"/>
      <protection/>
    </xf>
    <xf numFmtId="0" fontId="6" fillId="0" borderId="0" xfId="167" applyFont="1" applyFill="1" applyBorder="1" applyAlignment="1">
      <alignment horizontal="center" vertical="center"/>
      <protection/>
    </xf>
    <xf numFmtId="0" fontId="0" fillId="0" borderId="0" xfId="167" applyFont="1" applyFill="1" applyBorder="1" applyAlignment="1">
      <alignment horizontal="left" indent="1"/>
      <protection/>
    </xf>
    <xf numFmtId="1" fontId="0" fillId="0" borderId="0" xfId="167" applyNumberFormat="1" applyFont="1" applyFill="1" applyAlignment="1">
      <alignment horizontal="center"/>
      <protection/>
    </xf>
    <xf numFmtId="185" fontId="0" fillId="0" borderId="0" xfId="167" applyNumberFormat="1" applyFont="1" applyFill="1" applyAlignment="1">
      <alignment horizontal="center"/>
      <protection/>
    </xf>
    <xf numFmtId="184" fontId="0" fillId="0" borderId="0" xfId="167" applyNumberFormat="1" applyFont="1" applyFill="1" applyAlignment="1">
      <alignment horizontal="left" indent="1"/>
      <protection/>
    </xf>
    <xf numFmtId="180" fontId="0" fillId="0" borderId="0" xfId="167" applyNumberFormat="1" applyFont="1" applyFill="1" applyBorder="1" applyAlignment="1">
      <alignment horizontal="right" indent="1"/>
      <protection/>
    </xf>
    <xf numFmtId="0" fontId="26" fillId="0" borderId="0" xfId="135" applyNumberFormat="1" applyFont="1" applyFill="1" applyBorder="1" applyAlignment="1">
      <alignment horizontal="left" indent="3"/>
      <protection/>
    </xf>
    <xf numFmtId="185" fontId="0" fillId="0" borderId="0" xfId="167" applyNumberFormat="1" applyFont="1" applyFill="1" applyAlignment="1">
      <alignment horizontal="right"/>
      <protection/>
    </xf>
    <xf numFmtId="0" fontId="6" fillId="0" borderId="0" xfId="167" applyFont="1" applyFill="1" applyBorder="1" applyAlignment="1">
      <alignment horizontal="left" vertical="center" indent="1"/>
      <protection/>
    </xf>
    <xf numFmtId="185" fontId="0" fillId="0" borderId="0" xfId="167" applyNumberFormat="1" applyFont="1" applyFill="1" applyAlignment="1">
      <alignment horizontal="left" indent="1"/>
      <protection/>
    </xf>
    <xf numFmtId="0" fontId="0" fillId="0" borderId="0" xfId="167" applyFont="1" applyFill="1" applyAlignment="1">
      <alignment horizontal="center" vertical="center"/>
      <protection/>
    </xf>
    <xf numFmtId="0" fontId="6" fillId="0" borderId="0" xfId="167" applyFont="1" applyFill="1" applyAlignment="1">
      <alignment horizontal="left" vertical="center" indent="1"/>
      <protection/>
    </xf>
    <xf numFmtId="0" fontId="0" fillId="0" borderId="0" xfId="135" applyFont="1" applyFill="1" applyBorder="1">
      <alignment/>
      <protection/>
    </xf>
    <xf numFmtId="0" fontId="7" fillId="0" borderId="15" xfId="135" applyFont="1" applyFill="1" applyBorder="1">
      <alignment/>
      <protection/>
    </xf>
    <xf numFmtId="0" fontId="7" fillId="0" borderId="0" xfId="135" applyFont="1" applyFill="1" applyBorder="1">
      <alignment/>
      <protection/>
    </xf>
    <xf numFmtId="0" fontId="7" fillId="0" borderId="0" xfId="135" applyFont="1" applyFill="1">
      <alignment/>
      <protection/>
    </xf>
    <xf numFmtId="0" fontId="80" fillId="0" borderId="12" xfId="122" applyFont="1" applyBorder="1" applyAlignment="1">
      <alignment horizontal="center" vertical="center" wrapText="1"/>
      <protection/>
    </xf>
    <xf numFmtId="0" fontId="80" fillId="0" borderId="14" xfId="122" applyFont="1" applyBorder="1" applyAlignment="1">
      <alignment horizontal="center" vertical="center" wrapText="1"/>
      <protection/>
    </xf>
    <xf numFmtId="184" fontId="0" fillId="0" borderId="0" xfId="167" applyNumberFormat="1" applyFont="1" applyFill="1" applyAlignment="1">
      <alignment horizontal="right" indent="1"/>
      <protection/>
    </xf>
    <xf numFmtId="185" fontId="0" fillId="0" borderId="0" xfId="122" applyNumberFormat="1" applyFont="1" applyFill="1">
      <alignment/>
      <protection/>
    </xf>
    <xf numFmtId="0" fontId="6" fillId="0" borderId="12" xfId="135" applyFont="1" applyBorder="1" applyAlignment="1">
      <alignment horizontal="center" vertical="center" wrapText="1"/>
      <protection/>
    </xf>
    <xf numFmtId="0" fontId="6" fillId="0" borderId="0" xfId="135" applyFont="1" applyBorder="1" applyAlignment="1">
      <alignment horizontal="center" vertical="center" wrapText="1"/>
      <protection/>
    </xf>
    <xf numFmtId="2" fontId="6" fillId="0" borderId="0" xfId="122" applyNumberFormat="1" applyFont="1" applyFill="1" applyBorder="1" applyAlignment="1">
      <alignment horizontal="center" wrapText="1"/>
      <protection/>
    </xf>
    <xf numFmtId="3" fontId="6" fillId="0" borderId="0" xfId="167" applyNumberFormat="1" applyFont="1" applyFill="1" applyBorder="1" applyAlignment="1">
      <alignment horizontal="center"/>
      <protection/>
    </xf>
    <xf numFmtId="0" fontId="6" fillId="0" borderId="14" xfId="122" applyFont="1" applyFill="1" applyBorder="1" applyAlignment="1">
      <alignment horizontal="center" vertical="center" wrapText="1"/>
      <protection/>
    </xf>
    <xf numFmtId="0" fontId="10" fillId="0" borderId="0" xfId="135" applyFont="1">
      <alignment/>
      <protection/>
    </xf>
    <xf numFmtId="181" fontId="0" fillId="0" borderId="0" xfId="135" applyNumberFormat="1" applyFont="1" applyFill="1" applyAlignment="1">
      <alignment horizontal="right"/>
      <protection/>
    </xf>
    <xf numFmtId="181" fontId="0" fillId="0" borderId="0" xfId="135" applyNumberFormat="1" applyFont="1" applyAlignment="1">
      <alignment horizontal="right"/>
      <protection/>
    </xf>
    <xf numFmtId="0" fontId="6" fillId="0" borderId="0" xfId="135" applyFont="1" applyBorder="1" applyAlignment="1">
      <alignment horizontal="left"/>
      <protection/>
    </xf>
    <xf numFmtId="0" fontId="6" fillId="0" borderId="0" xfId="169" applyFont="1" applyBorder="1" applyAlignment="1">
      <alignment horizontal="left" indent="1"/>
      <protection/>
    </xf>
    <xf numFmtId="0" fontId="0" fillId="0" borderId="0" xfId="169" applyFont="1" applyBorder="1" applyAlignment="1">
      <alignment horizontal="left" indent="2"/>
      <protection/>
    </xf>
    <xf numFmtId="0" fontId="6" fillId="0" borderId="0" xfId="169" applyFont="1" applyBorder="1" applyAlignment="1">
      <alignment horizontal="left" indent="1"/>
      <protection/>
    </xf>
    <xf numFmtId="0" fontId="6" fillId="0" borderId="0" xfId="169" applyFont="1" applyBorder="1" applyAlignment="1">
      <alignment horizontal="left" wrapText="1" indent="1"/>
      <protection/>
    </xf>
    <xf numFmtId="0" fontId="0" fillId="0" borderId="0" xfId="169" applyFont="1" applyBorder="1" applyAlignment="1">
      <alignment horizontal="left" indent="1"/>
      <protection/>
    </xf>
    <xf numFmtId="0" fontId="0" fillId="0" borderId="0" xfId="169" applyFont="1" applyBorder="1" applyAlignment="1">
      <alignment horizontal="left" wrapText="1" indent="1"/>
      <protection/>
    </xf>
    <xf numFmtId="3" fontId="6" fillId="0" borderId="0" xfId="163" applyNumberFormat="1" applyFont="1" applyBorder="1" applyAlignment="1">
      <alignment/>
      <protection/>
    </xf>
    <xf numFmtId="3" fontId="6" fillId="0" borderId="0" xfId="163" applyNumberFormat="1" applyFont="1" applyBorder="1" applyAlignment="1">
      <alignment/>
      <protection/>
    </xf>
    <xf numFmtId="3" fontId="0" fillId="0" borderId="0" xfId="163" applyNumberFormat="1" applyFont="1" applyBorder="1" applyAlignment="1">
      <alignment/>
      <protection/>
    </xf>
    <xf numFmtId="3" fontId="6" fillId="0" borderId="0" xfId="135" applyNumberFormat="1" applyFont="1">
      <alignment/>
      <protection/>
    </xf>
    <xf numFmtId="49" fontId="0" fillId="0" borderId="0" xfId="168" applyNumberFormat="1" applyFont="1" applyFill="1" applyBorder="1" applyAlignment="1">
      <alignment horizontal="left" indent="6"/>
      <protection/>
    </xf>
    <xf numFmtId="184" fontId="0" fillId="0" borderId="0" xfId="167" applyNumberFormat="1" applyFont="1" applyFill="1" applyBorder="1" applyAlignment="1">
      <alignment/>
      <protection/>
    </xf>
    <xf numFmtId="184" fontId="0" fillId="0" borderId="0" xfId="167" applyNumberFormat="1" applyFont="1" applyFill="1" applyAlignment="1">
      <alignment/>
      <protection/>
    </xf>
    <xf numFmtId="184" fontId="6" fillId="0" borderId="0" xfId="167" applyNumberFormat="1" applyFont="1" applyFill="1" applyAlignment="1">
      <alignment/>
      <protection/>
    </xf>
    <xf numFmtId="184" fontId="0" fillId="0" borderId="0" xfId="167" applyNumberFormat="1" applyFont="1" applyFill="1" applyAlignment="1">
      <alignment/>
      <protection/>
    </xf>
    <xf numFmtId="2" fontId="6" fillId="0" borderId="0" xfId="135" applyNumberFormat="1" applyFont="1" applyAlignment="1">
      <alignment horizontal="right"/>
      <protection/>
    </xf>
    <xf numFmtId="3" fontId="6" fillId="0" borderId="15" xfId="167" applyNumberFormat="1" applyFont="1" applyFill="1" applyBorder="1" applyAlignment="1">
      <alignment horizontal="center"/>
      <protection/>
    </xf>
    <xf numFmtId="0" fontId="81" fillId="0" borderId="0" xfId="167" applyFont="1" applyFill="1" applyAlignment="1">
      <alignment/>
      <protection/>
    </xf>
    <xf numFmtId="0" fontId="81" fillId="0" borderId="0" xfId="122" applyFont="1" applyFill="1">
      <alignment/>
      <protection/>
    </xf>
    <xf numFmtId="0" fontId="81" fillId="0" borderId="0" xfId="167" applyFont="1" applyFill="1">
      <alignment/>
      <protection/>
    </xf>
    <xf numFmtId="0" fontId="81" fillId="0" borderId="0" xfId="135" applyFont="1" applyFill="1">
      <alignment/>
      <protection/>
    </xf>
    <xf numFmtId="184" fontId="0" fillId="0" borderId="0" xfId="122" applyNumberFormat="1" applyFont="1" applyFill="1">
      <alignment/>
      <protection/>
    </xf>
    <xf numFmtId="185" fontId="81" fillId="0" borderId="0" xfId="122" applyNumberFormat="1" applyFont="1" applyFill="1">
      <alignment/>
      <protection/>
    </xf>
    <xf numFmtId="0" fontId="81" fillId="0" borderId="0" xfId="135" applyFont="1" applyFill="1" applyBorder="1">
      <alignment/>
      <protection/>
    </xf>
    <xf numFmtId="180" fontId="82" fillId="0" borderId="0" xfId="167" applyNumberFormat="1" applyFont="1" applyFill="1">
      <alignment/>
      <protection/>
    </xf>
    <xf numFmtId="180" fontId="81" fillId="0" borderId="0" xfId="167" applyNumberFormat="1" applyFont="1" applyFill="1">
      <alignment/>
      <protection/>
    </xf>
    <xf numFmtId="180" fontId="6" fillId="0" borderId="0" xfId="167" applyNumberFormat="1" applyFont="1" applyFill="1" applyAlignment="1">
      <alignment horizontal="right" indent="1"/>
      <protection/>
    </xf>
    <xf numFmtId="180" fontId="0" fillId="0" borderId="0" xfId="167" applyNumberFormat="1" applyFont="1" applyFill="1" applyAlignment="1">
      <alignment horizontal="right" indent="1"/>
      <protection/>
    </xf>
    <xf numFmtId="180" fontId="6" fillId="0" borderId="0" xfId="167" applyNumberFormat="1" applyFont="1" applyFill="1" applyAlignment="1">
      <alignment horizontal="right" indent="1"/>
      <protection/>
    </xf>
    <xf numFmtId="184" fontId="0" fillId="0" borderId="0" xfId="167" applyNumberFormat="1" applyFont="1" applyFill="1" applyAlignment="1">
      <alignment horizontal="right" indent="1"/>
      <protection/>
    </xf>
    <xf numFmtId="181" fontId="0" fillId="0" borderId="0" xfId="163" applyNumberFormat="1" applyFont="1" applyFill="1" applyBorder="1" applyAlignment="1">
      <alignment horizontal="right"/>
      <protection/>
    </xf>
    <xf numFmtId="181" fontId="7" fillId="0" borderId="0" xfId="163" applyNumberFormat="1" applyFont="1" applyFill="1" applyBorder="1" applyAlignment="1">
      <alignment horizontal="right"/>
      <protection/>
    </xf>
    <xf numFmtId="0" fontId="81" fillId="0" borderId="0" xfId="135" applyFont="1">
      <alignment/>
      <protection/>
    </xf>
    <xf numFmtId="181" fontId="6" fillId="0" borderId="0" xfId="163" applyNumberFormat="1" applyFont="1" applyBorder="1" applyAlignment="1">
      <alignment horizontal="right"/>
      <protection/>
    </xf>
    <xf numFmtId="181" fontId="6" fillId="0" borderId="0" xfId="167" applyNumberFormat="1" applyFont="1" applyFill="1" applyAlignment="1">
      <alignment/>
      <protection/>
    </xf>
    <xf numFmtId="0" fontId="6" fillId="0" borderId="0" xfId="167" applyFont="1" applyFill="1" applyAlignment="1">
      <alignment horizontal="right" indent="2"/>
      <protection/>
    </xf>
    <xf numFmtId="0" fontId="0" fillId="0" borderId="0" xfId="167" applyFont="1" applyFill="1" applyAlignment="1">
      <alignment horizontal="right" indent="2"/>
      <protection/>
    </xf>
    <xf numFmtId="184" fontId="0" fillId="0" borderId="0" xfId="167" applyNumberFormat="1" applyFont="1" applyFill="1" applyAlignment="1">
      <alignment horizontal="right" indent="2"/>
      <protection/>
    </xf>
    <xf numFmtId="184" fontId="0" fillId="0" borderId="0" xfId="167" applyNumberFormat="1" applyFont="1" applyFill="1" applyAlignment="1">
      <alignment horizontal="right" indent="2"/>
      <protection/>
    </xf>
    <xf numFmtId="43" fontId="0" fillId="0" borderId="0" xfId="167" applyNumberFormat="1" applyFont="1" applyFill="1" applyAlignment="1">
      <alignment horizontal="right" indent="3"/>
      <protection/>
    </xf>
    <xf numFmtId="180" fontId="6" fillId="0" borderId="0" xfId="167" applyNumberFormat="1" applyFont="1" applyFill="1" applyAlignment="1">
      <alignment horizontal="right" indent="2"/>
      <protection/>
    </xf>
    <xf numFmtId="184" fontId="81" fillId="0" borderId="0" xfId="122" applyNumberFormat="1" applyFont="1" applyFill="1">
      <alignment/>
      <protection/>
    </xf>
    <xf numFmtId="43" fontId="0" fillId="0" borderId="0" xfId="69" applyFont="1" applyFill="1" applyBorder="1" applyAlignment="1">
      <alignment horizontal="right" indent="1"/>
    </xf>
    <xf numFmtId="180" fontId="6" fillId="0" borderId="0" xfId="135" applyNumberFormat="1" applyFont="1" applyAlignment="1">
      <alignment horizontal="right"/>
      <protection/>
    </xf>
    <xf numFmtId="180" fontId="0" fillId="0" borderId="0" xfId="135" applyNumberFormat="1" applyFont="1" applyAlignment="1">
      <alignment horizontal="right"/>
      <protection/>
    </xf>
    <xf numFmtId="0" fontId="0" fillId="0" borderId="0" xfId="135" applyFont="1" applyFill="1" applyAlignment="1">
      <alignment horizontal="center"/>
      <protection/>
    </xf>
    <xf numFmtId="0" fontId="0" fillId="0" borderId="0" xfId="135" applyFont="1" applyFill="1" applyBorder="1" applyAlignment="1">
      <alignment horizontal="center"/>
      <protection/>
    </xf>
    <xf numFmtId="0" fontId="6" fillId="0" borderId="15" xfId="159" applyNumberFormat="1" applyFont="1" applyFill="1" applyBorder="1" applyAlignment="1">
      <alignment horizontal="center" vertical="center" wrapText="1"/>
      <protection/>
    </xf>
    <xf numFmtId="0" fontId="6" fillId="0" borderId="0" xfId="159" applyFont="1" applyFill="1" applyBorder="1" applyAlignment="1">
      <alignment horizontal="center" vertical="center" wrapText="1"/>
      <protection/>
    </xf>
    <xf numFmtId="0" fontId="6" fillId="0" borderId="0" xfId="170" applyFont="1" applyFill="1" applyBorder="1" applyAlignment="1">
      <alignment horizontal="center" vertical="center" wrapText="1"/>
      <protection/>
    </xf>
    <xf numFmtId="0" fontId="6" fillId="0" borderId="14" xfId="170" applyFont="1" applyFill="1" applyBorder="1" applyAlignment="1">
      <alignment horizontal="center" vertical="center" wrapText="1"/>
      <protection/>
    </xf>
    <xf numFmtId="2" fontId="6" fillId="0" borderId="15" xfId="167" applyNumberFormat="1" applyFont="1" applyBorder="1" applyAlignment="1">
      <alignment horizontal="right" indent="2"/>
      <protection/>
    </xf>
    <xf numFmtId="2" fontId="0" fillId="0" borderId="0" xfId="167" applyNumberFormat="1" applyFont="1" applyBorder="1" applyAlignment="1">
      <alignment horizontal="right" indent="2"/>
      <protection/>
    </xf>
    <xf numFmtId="2" fontId="6" fillId="0" borderId="0" xfId="167" applyNumberFormat="1" applyFont="1" applyBorder="1" applyAlignment="1">
      <alignment horizontal="right" indent="2"/>
      <protection/>
    </xf>
    <xf numFmtId="2" fontId="0" fillId="0" borderId="0" xfId="167" applyNumberFormat="1" applyFont="1" applyFill="1" applyBorder="1" applyAlignment="1">
      <alignment horizontal="right" indent="1"/>
      <protection/>
    </xf>
    <xf numFmtId="2" fontId="0" fillId="0" borderId="0" xfId="167" applyNumberFormat="1" applyFont="1" applyFill="1" applyBorder="1" applyAlignment="1">
      <alignment horizontal="right" indent="2"/>
      <protection/>
    </xf>
    <xf numFmtId="37" fontId="0" fillId="0" borderId="0" xfId="167" applyNumberFormat="1" applyFont="1" applyFill="1" applyAlignment="1">
      <alignment horizontal="right" indent="2"/>
      <protection/>
    </xf>
    <xf numFmtId="204" fontId="0" fillId="0" borderId="0" xfId="167" applyNumberFormat="1" applyFont="1" applyFill="1" applyAlignment="1">
      <alignment horizontal="right" indent="2"/>
      <protection/>
    </xf>
    <xf numFmtId="0" fontId="6" fillId="0" borderId="0" xfId="167" applyFont="1" applyFill="1" applyBorder="1" applyAlignment="1">
      <alignment horizontal="right" vertical="center" indent="1"/>
      <protection/>
    </xf>
    <xf numFmtId="185" fontId="0" fillId="0" borderId="0" xfId="167" applyNumberFormat="1" applyFont="1" applyFill="1" applyAlignment="1">
      <alignment horizontal="right" indent="1"/>
      <protection/>
    </xf>
    <xf numFmtId="181" fontId="6" fillId="0" borderId="0" xfId="135" applyNumberFormat="1" applyFont="1" applyAlignment="1">
      <alignment horizontal="right" indent="2"/>
      <protection/>
    </xf>
    <xf numFmtId="181" fontId="0" fillId="0" borderId="0" xfId="135" applyNumberFormat="1" applyAlignment="1">
      <alignment horizontal="right" indent="2"/>
      <protection/>
    </xf>
    <xf numFmtId="180" fontId="81" fillId="0" borderId="0" xfId="167" applyNumberFormat="1" applyFont="1">
      <alignment/>
      <protection/>
    </xf>
    <xf numFmtId="180" fontId="6" fillId="0" borderId="15" xfId="135" applyNumberFormat="1" applyFont="1" applyBorder="1" applyAlignment="1">
      <alignment horizontal="center"/>
      <protection/>
    </xf>
    <xf numFmtId="180" fontId="6" fillId="0" borderId="15" xfId="122" applyNumberFormat="1" applyFont="1" applyFill="1" applyBorder="1" applyAlignment="1">
      <alignment horizontal="right" wrapText="1" indent="3"/>
      <protection/>
    </xf>
    <xf numFmtId="180" fontId="6" fillId="0" borderId="0" xfId="135" applyNumberFormat="1" applyFont="1" applyAlignment="1">
      <alignment horizontal="center"/>
      <protection/>
    </xf>
    <xf numFmtId="180" fontId="6" fillId="0" borderId="0" xfId="122" applyNumberFormat="1" applyFont="1" applyFill="1" applyBorder="1" applyAlignment="1">
      <alignment horizontal="right" wrapText="1" indent="3"/>
      <protection/>
    </xf>
    <xf numFmtId="181" fontId="0" fillId="0" borderId="0" xfId="122" applyNumberFormat="1" applyFont="1">
      <alignment/>
      <protection/>
    </xf>
    <xf numFmtId="181" fontId="6" fillId="0" borderId="0" xfId="122" applyNumberFormat="1" applyFont="1">
      <alignment/>
      <protection/>
    </xf>
    <xf numFmtId="180" fontId="0" fillId="0" borderId="0" xfId="167" applyNumberFormat="1" applyFont="1" applyFill="1" applyAlignment="1">
      <alignment horizontal="right" indent="2"/>
      <protection/>
    </xf>
    <xf numFmtId="41" fontId="0" fillId="0" borderId="0" xfId="163" applyNumberFormat="1" applyFont="1" applyBorder="1" applyAlignment="1">
      <alignment/>
      <protection/>
    </xf>
    <xf numFmtId="180" fontId="81" fillId="0" borderId="0" xfId="135" applyNumberFormat="1" applyFont="1" applyFill="1">
      <alignment/>
      <protection/>
    </xf>
    <xf numFmtId="180" fontId="82" fillId="0" borderId="0" xfId="135" applyNumberFormat="1" applyFont="1" applyFill="1">
      <alignment/>
      <protection/>
    </xf>
    <xf numFmtId="181" fontId="82" fillId="0" borderId="0" xfId="163" applyNumberFormat="1" applyFont="1" applyBorder="1" applyAlignment="1">
      <alignment/>
      <protection/>
    </xf>
    <xf numFmtId="181" fontId="81" fillId="0" borderId="0" xfId="163" applyNumberFormat="1" applyFont="1" applyBorder="1" applyAlignment="1">
      <alignment/>
      <protection/>
    </xf>
    <xf numFmtId="181" fontId="6" fillId="0" borderId="0" xfId="163" applyNumberFormat="1" applyFont="1" applyFill="1" applyBorder="1" applyAlignment="1">
      <alignment horizontal="right" indent="1"/>
      <protection/>
    </xf>
    <xf numFmtId="181" fontId="0" fillId="0" borderId="0" xfId="163" applyNumberFormat="1" applyFont="1" applyFill="1" applyBorder="1" applyAlignment="1">
      <alignment horizontal="right" indent="1"/>
      <protection/>
    </xf>
    <xf numFmtId="2" fontId="0" fillId="0" borderId="0" xfId="167" applyNumberFormat="1" applyFont="1">
      <alignment/>
      <protection/>
    </xf>
    <xf numFmtId="0" fontId="0" fillId="0" borderId="0" xfId="135" applyFont="1" applyFill="1" applyAlignment="1">
      <alignment horizontal="right"/>
      <protection/>
    </xf>
    <xf numFmtId="43" fontId="0" fillId="0" borderId="0" xfId="69" applyFont="1" applyFill="1" applyBorder="1" applyAlignment="1">
      <alignment horizontal="right"/>
    </xf>
    <xf numFmtId="181" fontId="6" fillId="0" borderId="0" xfId="167" applyNumberFormat="1" applyFont="1">
      <alignment/>
      <protection/>
    </xf>
    <xf numFmtId="0" fontId="0" fillId="0" borderId="0" xfId="167" applyFont="1" applyAlignment="1">
      <alignment horizontal="center" vertical="center"/>
      <protection/>
    </xf>
    <xf numFmtId="2" fontId="6" fillId="0" borderId="0" xfId="167" applyNumberFormat="1" applyFont="1">
      <alignment/>
      <protection/>
    </xf>
    <xf numFmtId="181" fontId="6" fillId="0" borderId="0" xfId="167" applyNumberFormat="1" applyFont="1" applyAlignment="1">
      <alignment horizontal="right"/>
      <protection/>
    </xf>
    <xf numFmtId="181" fontId="17" fillId="0" borderId="0" xfId="135" applyNumberFormat="1" applyFont="1">
      <alignment/>
      <protection/>
    </xf>
    <xf numFmtId="4" fontId="10" fillId="0" borderId="0" xfId="122" applyNumberFormat="1" applyFont="1">
      <alignment/>
      <protection/>
    </xf>
    <xf numFmtId="181" fontId="6" fillId="0" borderId="0" xfId="167" applyNumberFormat="1" applyFont="1" applyAlignment="1">
      <alignment horizontal="right"/>
      <protection/>
    </xf>
    <xf numFmtId="180" fontId="0" fillId="0" borderId="0" xfId="122" applyNumberFormat="1" applyFont="1" applyFill="1">
      <alignment/>
      <protection/>
    </xf>
    <xf numFmtId="180" fontId="0" fillId="0" borderId="0" xfId="167" applyNumberFormat="1" applyFont="1" applyFill="1">
      <alignment/>
      <protection/>
    </xf>
    <xf numFmtId="0" fontId="6" fillId="0" borderId="0" xfId="122" applyFont="1">
      <alignment/>
      <protection/>
    </xf>
    <xf numFmtId="0" fontId="16" fillId="0" borderId="0" xfId="167" applyFont="1">
      <alignment/>
      <protection/>
    </xf>
    <xf numFmtId="0" fontId="0" fillId="0" borderId="0" xfId="135" applyFont="1" applyAlignment="1">
      <alignment horizontal="left" indent="1"/>
      <protection/>
    </xf>
    <xf numFmtId="0" fontId="0" fillId="0" borderId="0" xfId="135" applyFont="1" applyAlignment="1">
      <alignment horizontal="left" wrapText="1" indent="1"/>
      <protection/>
    </xf>
    <xf numFmtId="0" fontId="6" fillId="0" borderId="0" xfId="167" applyFont="1" applyAlignment="1">
      <alignment wrapText="1"/>
      <protection/>
    </xf>
    <xf numFmtId="2" fontId="0" fillId="0" borderId="0" xfId="135" applyNumberFormat="1" applyAlignment="1">
      <alignment horizontal="right" indent="1"/>
      <protection/>
    </xf>
    <xf numFmtId="0" fontId="0" fillId="0" borderId="0" xfId="135">
      <alignment/>
      <protection/>
    </xf>
    <xf numFmtId="0" fontId="0" fillId="0" borderId="0" xfId="135" applyAlignment="1">
      <alignment horizontal="center"/>
      <protection/>
    </xf>
    <xf numFmtId="3" fontId="0" fillId="0" borderId="0" xfId="135" applyNumberFormat="1">
      <alignment/>
      <protection/>
    </xf>
    <xf numFmtId="2" fontId="0" fillId="0" borderId="0" xfId="135" applyNumberFormat="1">
      <alignment/>
      <protection/>
    </xf>
    <xf numFmtId="0" fontId="0" fillId="0" borderId="0" xfId="158" applyFont="1">
      <alignment/>
      <protection/>
    </xf>
    <xf numFmtId="0" fontId="0" fillId="0" borderId="12" xfId="135" applyBorder="1" applyAlignment="1">
      <alignment horizontal="center" vertical="center"/>
      <protection/>
    </xf>
    <xf numFmtId="0" fontId="6" fillId="0" borderId="0" xfId="135" applyFont="1" applyAlignment="1">
      <alignment horizontal="left"/>
      <protection/>
    </xf>
    <xf numFmtId="181" fontId="0" fillId="0" borderId="0" xfId="135" applyNumberFormat="1" applyAlignment="1">
      <alignment horizontal="right" indent="3"/>
      <protection/>
    </xf>
    <xf numFmtId="0" fontId="6" fillId="0" borderId="0" xfId="158" applyFont="1" applyAlignment="1">
      <alignment horizontal="center"/>
      <protection/>
    </xf>
    <xf numFmtId="181" fontId="6" fillId="0" borderId="0" xfId="135" applyNumberFormat="1" applyFont="1" applyAlignment="1">
      <alignment horizontal="right" indent="3"/>
      <protection/>
    </xf>
    <xf numFmtId="181" fontId="0" fillId="0" borderId="0" xfId="135" applyNumberFormat="1">
      <alignment/>
      <protection/>
    </xf>
    <xf numFmtId="0" fontId="6" fillId="0" borderId="0" xfId="158" applyFont="1" applyAlignment="1">
      <alignment vertical="top"/>
      <protection/>
    </xf>
    <xf numFmtId="0" fontId="6" fillId="0" borderId="0" xfId="158" applyFont="1" applyAlignment="1">
      <alignment horizontal="center"/>
      <protection/>
    </xf>
    <xf numFmtId="0" fontId="0" fillId="0" borderId="0" xfId="158" applyFont="1" applyAlignment="1">
      <alignment vertical="top"/>
      <protection/>
    </xf>
    <xf numFmtId="0" fontId="0" fillId="0" borderId="0" xfId="135" applyAlignment="1">
      <alignment vertical="top"/>
      <protection/>
    </xf>
    <xf numFmtId="4" fontId="0" fillId="0" borderId="0" xfId="135" applyNumberFormat="1" applyAlignment="1">
      <alignment horizontal="right" indent="2"/>
      <protection/>
    </xf>
    <xf numFmtId="0" fontId="6" fillId="0" borderId="0" xfId="135" applyFont="1" applyAlignment="1">
      <alignment horizontal="left" vertical="top"/>
      <protection/>
    </xf>
    <xf numFmtId="0" fontId="16" fillId="0" borderId="0" xfId="135" applyFont="1">
      <alignment/>
      <protection/>
    </xf>
    <xf numFmtId="0" fontId="0" fillId="0" borderId="0" xfId="135" applyAlignment="1">
      <alignment horizontal="left"/>
      <protection/>
    </xf>
    <xf numFmtId="4" fontId="0" fillId="0" borderId="0" xfId="135" applyNumberFormat="1" applyAlignment="1">
      <alignment horizontal="right" indent="3"/>
      <protection/>
    </xf>
    <xf numFmtId="0" fontId="9" fillId="0" borderId="0" xfId="158" applyFont="1">
      <alignment/>
      <protection/>
    </xf>
    <xf numFmtId="0" fontId="18" fillId="0" borderId="0" xfId="0" applyFont="1" applyAlignment="1">
      <alignment horizontal="right"/>
    </xf>
    <xf numFmtId="0" fontId="6"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xf>
    <xf numFmtId="0" fontId="16" fillId="0" borderId="14" xfId="0" applyFont="1" applyBorder="1" applyAlignment="1">
      <alignment horizontal="center" vertical="center" wrapText="1"/>
    </xf>
    <xf numFmtId="181" fontId="6" fillId="0" borderId="0" xfId="164" applyNumberFormat="1" applyFont="1">
      <alignment/>
      <protection/>
    </xf>
    <xf numFmtId="181" fontId="0" fillId="0" borderId="0" xfId="164" applyNumberFormat="1" applyFont="1" applyAlignment="1">
      <alignment horizontal="right" indent="2"/>
      <protection/>
    </xf>
    <xf numFmtId="4" fontId="0" fillId="0" borderId="0" xfId="135" applyNumberFormat="1">
      <alignment/>
      <protection/>
    </xf>
    <xf numFmtId="180" fontId="0" fillId="0" borderId="0" xfId="135" applyNumberFormat="1">
      <alignment/>
      <protection/>
    </xf>
    <xf numFmtId="181" fontId="0" fillId="0" borderId="0" xfId="135" applyNumberFormat="1" applyFont="1">
      <alignment/>
      <protection/>
    </xf>
    <xf numFmtId="193" fontId="0" fillId="0" borderId="0" xfId="135" applyNumberFormat="1">
      <alignment/>
      <protection/>
    </xf>
    <xf numFmtId="0" fontId="0" fillId="0" borderId="0" xfId="158" applyFont="1">
      <alignment/>
      <protection/>
    </xf>
    <xf numFmtId="0" fontId="0" fillId="0" borderId="0" xfId="135" applyFont="1" applyAlignment="1">
      <alignment horizontal="center"/>
      <protection/>
    </xf>
    <xf numFmtId="0" fontId="6" fillId="0" borderId="0" xfId="158" applyFont="1" applyAlignment="1">
      <alignment vertical="center"/>
      <protection/>
    </xf>
    <xf numFmtId="0" fontId="6" fillId="0" borderId="0" xfId="135" applyFont="1" applyAlignment="1">
      <alignment horizontal="center" vertical="center"/>
      <protection/>
    </xf>
    <xf numFmtId="0" fontId="6" fillId="0" borderId="0" xfId="135" applyFont="1" applyAlignment="1">
      <alignment horizontal="center" vertical="center" wrapText="1"/>
      <protection/>
    </xf>
    <xf numFmtId="0" fontId="6" fillId="0" borderId="0" xfId="158" applyFont="1">
      <alignment/>
      <protection/>
    </xf>
    <xf numFmtId="181" fontId="6" fillId="0" borderId="0" xfId="158" applyNumberFormat="1" applyFont="1" applyAlignment="1">
      <alignment horizontal="right" indent="1"/>
      <protection/>
    </xf>
    <xf numFmtId="180" fontId="6" fillId="0" borderId="0" xfId="158" applyNumberFormat="1" applyFont="1" applyAlignment="1">
      <alignment horizontal="right" indent="3"/>
      <protection/>
    </xf>
    <xf numFmtId="0" fontId="0" fillId="0" borderId="0" xfId="135" applyFont="1" applyAlignment="1">
      <alignment horizontal="center" vertical="center"/>
      <protection/>
    </xf>
    <xf numFmtId="0" fontId="0" fillId="0" borderId="0" xfId="135" applyFont="1" applyAlignment="1">
      <alignment horizontal="right" vertical="center" indent="1"/>
      <protection/>
    </xf>
    <xf numFmtId="180" fontId="0" fillId="0" borderId="0" xfId="158" applyNumberFormat="1" applyFont="1" applyAlignment="1">
      <alignment horizontal="right" indent="3"/>
      <protection/>
    </xf>
    <xf numFmtId="0" fontId="0" fillId="0" borderId="0" xfId="135" applyFont="1" applyAlignment="1">
      <alignment horizontal="left"/>
      <protection/>
    </xf>
    <xf numFmtId="180" fontId="0" fillId="0" borderId="0" xfId="158" applyNumberFormat="1" applyFont="1">
      <alignment/>
      <protection/>
    </xf>
    <xf numFmtId="0" fontId="0" fillId="0" borderId="0" xfId="158" applyFont="1" applyAlignment="1">
      <alignment vertical="top"/>
      <protection/>
    </xf>
    <xf numFmtId="0" fontId="0" fillId="0" borderId="0" xfId="135" applyFont="1" applyAlignment="1">
      <alignment horizontal="right" vertical="top" indent="1"/>
      <protection/>
    </xf>
    <xf numFmtId="0" fontId="0" fillId="0" borderId="0" xfId="135" applyFont="1" applyAlignment="1">
      <alignment vertical="top"/>
      <protection/>
    </xf>
    <xf numFmtId="0" fontId="6" fillId="0" borderId="0" xfId="135" applyFont="1" applyAlignment="1">
      <alignment horizontal="left"/>
      <protection/>
    </xf>
    <xf numFmtId="181" fontId="0" fillId="0" borderId="0" xfId="158" applyNumberFormat="1" applyFont="1" applyAlignment="1">
      <alignment horizontal="right" indent="1"/>
      <protection/>
    </xf>
    <xf numFmtId="180" fontId="0" fillId="0" borderId="0" xfId="158" applyNumberFormat="1" applyFont="1" applyAlignment="1">
      <alignment horizontal="right" vertical="center" indent="1"/>
      <protection/>
    </xf>
    <xf numFmtId="180" fontId="0" fillId="0" borderId="0" xfId="158" applyNumberFormat="1" applyFont="1" applyAlignment="1">
      <alignment horizontal="right" vertical="center" indent="3"/>
      <protection/>
    </xf>
    <xf numFmtId="0" fontId="0" fillId="0" borderId="0" xfId="122" applyAlignment="1">
      <alignment horizontal="left"/>
      <protection/>
    </xf>
    <xf numFmtId="181" fontId="0" fillId="0" borderId="0" xfId="158" applyNumberFormat="1" applyFont="1" applyAlignment="1">
      <alignment horizontal="right" vertical="center" indent="2"/>
      <protection/>
    </xf>
    <xf numFmtId="180" fontId="0" fillId="0" borderId="0" xfId="158" applyNumberFormat="1" applyFont="1" applyAlignment="1">
      <alignment horizontal="right" vertical="center" indent="2"/>
      <protection/>
    </xf>
    <xf numFmtId="0" fontId="8" fillId="0" borderId="0" xfId="135" applyFont="1">
      <alignment/>
      <protection/>
    </xf>
    <xf numFmtId="0" fontId="8" fillId="0" borderId="0" xfId="122" applyFont="1" applyAlignment="1">
      <alignment horizontal="left"/>
      <protection/>
    </xf>
    <xf numFmtId="0" fontId="6" fillId="0" borderId="0" xfId="122" applyFont="1" applyAlignment="1">
      <alignment horizontal="center" vertical="center"/>
      <protection/>
    </xf>
    <xf numFmtId="17" fontId="0" fillId="0" borderId="0" xfId="167" applyNumberFormat="1" applyFont="1">
      <alignment/>
      <protection/>
    </xf>
    <xf numFmtId="180" fontId="0" fillId="0" borderId="0" xfId="122" applyNumberFormat="1" applyFont="1" applyAlignment="1">
      <alignment horizontal="right" indent="1"/>
      <protection/>
    </xf>
    <xf numFmtId="180" fontId="82" fillId="0" borderId="0" xfId="167" applyNumberFormat="1" applyFont="1">
      <alignment/>
      <protection/>
    </xf>
    <xf numFmtId="181" fontId="0" fillId="0" borderId="0" xfId="167" applyNumberFormat="1" applyFont="1" applyFill="1" applyAlignment="1">
      <alignment/>
      <protection/>
    </xf>
    <xf numFmtId="181" fontId="0" fillId="0" borderId="0" xfId="122" applyNumberFormat="1" applyFont="1" applyFill="1">
      <alignment/>
      <protection/>
    </xf>
    <xf numFmtId="181" fontId="6" fillId="0" borderId="0" xfId="135" applyNumberFormat="1" applyFont="1" applyAlignment="1">
      <alignment horizontal="right"/>
      <protection/>
    </xf>
    <xf numFmtId="0" fontId="0" fillId="0" borderId="0" xfId="135" applyFont="1" applyAlignment="1">
      <alignment horizontal="left" wrapText="1"/>
      <protection/>
    </xf>
    <xf numFmtId="0" fontId="18" fillId="0" borderId="0" xfId="135" applyFont="1" applyAlignment="1">
      <alignment horizontal="right"/>
      <protection/>
    </xf>
    <xf numFmtId="0" fontId="7" fillId="0" borderId="0" xfId="135" applyFont="1" applyAlignment="1">
      <alignment horizontal="right"/>
      <protection/>
    </xf>
    <xf numFmtId="3" fontId="6" fillId="0" borderId="0" xfId="165" applyNumberFormat="1" applyFont="1" applyAlignment="1">
      <alignment horizontal="right" indent="2"/>
      <protection/>
    </xf>
    <xf numFmtId="181" fontId="6" fillId="0" borderId="0" xfId="165" applyNumberFormat="1" applyFont="1" applyAlignment="1">
      <alignment horizontal="right" indent="3"/>
      <protection/>
    </xf>
    <xf numFmtId="0" fontId="6" fillId="0" borderId="0" xfId="135" applyFont="1" applyAlignment="1">
      <alignment horizontal="center"/>
      <protection/>
    </xf>
    <xf numFmtId="181" fontId="6" fillId="0" borderId="0" xfId="165" applyNumberFormat="1" applyFont="1" applyAlignment="1">
      <alignment horizontal="right" indent="1"/>
      <protection/>
    </xf>
    <xf numFmtId="181" fontId="6" fillId="0" borderId="0" xfId="165" applyNumberFormat="1" applyFont="1" applyAlignment="1">
      <alignment horizontal="right" indent="2"/>
      <protection/>
    </xf>
    <xf numFmtId="181" fontId="6" fillId="0" borderId="0" xfId="165" applyNumberFormat="1" applyFont="1" applyAlignment="1">
      <alignment horizontal="right" indent="2"/>
      <protection/>
    </xf>
    <xf numFmtId="0" fontId="0" fillId="0" borderId="0" xfId="135" applyAlignment="1">
      <alignment horizontal="left" indent="2"/>
      <protection/>
    </xf>
    <xf numFmtId="181" fontId="0" fillId="0" borderId="0" xfId="165" applyNumberFormat="1" applyFont="1" applyAlignment="1">
      <alignment horizontal="right"/>
      <protection/>
    </xf>
    <xf numFmtId="181" fontId="0" fillId="0" borderId="0" xfId="165" applyNumberFormat="1" applyAlignment="1">
      <alignment horizontal="right" indent="1"/>
      <protection/>
    </xf>
    <xf numFmtId="181" fontId="0" fillId="0" borderId="0" xfId="165" applyNumberFormat="1" applyAlignment="1">
      <alignment horizontal="right"/>
      <protection/>
    </xf>
    <xf numFmtId="0" fontId="7" fillId="0" borderId="0" xfId="158" applyFont="1" applyAlignment="1">
      <alignment horizontal="left" wrapText="1" indent="4"/>
      <protection/>
    </xf>
    <xf numFmtId="0" fontId="0" fillId="0" borderId="0" xfId="158" applyFont="1" applyAlignment="1">
      <alignment horizontal="left" wrapText="1" indent="6"/>
      <protection/>
    </xf>
    <xf numFmtId="0" fontId="0" fillId="0" borderId="0" xfId="135" applyAlignment="1">
      <alignment horizontal="left" indent="1"/>
      <protection/>
    </xf>
    <xf numFmtId="181" fontId="0" fillId="0" borderId="0" xfId="165" applyNumberFormat="1" applyAlignment="1">
      <alignment horizontal="right" indent="2"/>
      <protection/>
    </xf>
    <xf numFmtId="0" fontId="7" fillId="0" borderId="0" xfId="167" applyFont="1" applyAlignment="1">
      <alignment horizontal="right"/>
      <protection/>
    </xf>
    <xf numFmtId="0" fontId="0" fillId="0" borderId="12" xfId="135" applyBorder="1" applyAlignment="1">
      <alignment horizontal="center"/>
      <protection/>
    </xf>
    <xf numFmtId="0" fontId="6" fillId="0" borderId="12" xfId="174" applyFont="1" applyBorder="1" applyAlignment="1">
      <alignment horizontal="center" vertical="center" wrapText="1"/>
      <protection/>
    </xf>
    <xf numFmtId="0" fontId="6" fillId="0" borderId="0" xfId="174" applyFont="1" applyAlignment="1">
      <alignment horizontal="center" vertical="center" wrapText="1"/>
      <protection/>
    </xf>
    <xf numFmtId="0" fontId="6" fillId="0" borderId="14" xfId="174" applyFont="1" applyBorder="1" applyAlignment="1">
      <alignment horizontal="center" vertical="center" wrapText="1"/>
      <protection/>
    </xf>
    <xf numFmtId="0" fontId="9" fillId="0" borderId="0" xfId="0" applyFont="1" applyAlignment="1">
      <alignment/>
    </xf>
    <xf numFmtId="0" fontId="17" fillId="0" borderId="0" xfId="0" applyFont="1" applyAlignment="1">
      <alignment/>
    </xf>
    <xf numFmtId="0" fontId="17" fillId="0" borderId="0" xfId="0" applyFont="1" applyAlignment="1">
      <alignment horizontal="center"/>
    </xf>
    <xf numFmtId="0" fontId="6" fillId="0" borderId="15" xfId="171" applyFont="1" applyBorder="1" applyAlignment="1">
      <alignment horizontal="center" vertical="center"/>
      <protection/>
    </xf>
    <xf numFmtId="0" fontId="6" fillId="0" borderId="0" xfId="171" applyFont="1" applyAlignment="1">
      <alignment horizontal="center" vertical="center"/>
      <protection/>
    </xf>
    <xf numFmtId="0" fontId="6" fillId="0" borderId="0" xfId="170" applyFont="1" applyAlignment="1">
      <alignment horizontal="center" vertical="center" wrapText="1"/>
      <protection/>
    </xf>
    <xf numFmtId="3" fontId="6" fillId="0" borderId="0" xfId="167" applyNumberFormat="1" applyFont="1">
      <alignment/>
      <protection/>
    </xf>
    <xf numFmtId="181" fontId="6" fillId="0" borderId="0" xfId="167" applyNumberFormat="1" applyFont="1">
      <alignment/>
      <protection/>
    </xf>
    <xf numFmtId="0" fontId="6" fillId="0" borderId="0" xfId="162" applyFont="1">
      <alignment/>
      <protection/>
    </xf>
    <xf numFmtId="0" fontId="0" fillId="0" borderId="0" xfId="162" applyFont="1" applyAlignment="1">
      <alignment horizontal="left"/>
      <protection/>
    </xf>
    <xf numFmtId="0" fontId="0" fillId="0" borderId="0" xfId="162" applyFont="1">
      <alignment/>
      <protection/>
    </xf>
    <xf numFmtId="0" fontId="0" fillId="0" borderId="0" xfId="167" applyFont="1" applyAlignment="1">
      <alignment horizontal="left" indent="1"/>
      <protection/>
    </xf>
    <xf numFmtId="181" fontId="0" fillId="0" borderId="0" xfId="122" applyNumberFormat="1">
      <alignment/>
      <protection/>
    </xf>
    <xf numFmtId="181" fontId="0" fillId="0" borderId="0" xfId="167" applyNumberFormat="1" applyFont="1">
      <alignment/>
      <protection/>
    </xf>
    <xf numFmtId="0" fontId="0" fillId="0" borderId="0" xfId="122" applyFont="1">
      <alignment/>
      <protection/>
    </xf>
    <xf numFmtId="43" fontId="0" fillId="0" borderId="0" xfId="73" applyFont="1" applyBorder="1" applyAlignment="1">
      <alignment horizontal="right"/>
    </xf>
    <xf numFmtId="0" fontId="0" fillId="0" borderId="0" xfId="135" applyAlignment="1">
      <alignment horizontal="left" wrapText="1" indent="1"/>
      <protection/>
    </xf>
    <xf numFmtId="191" fontId="0" fillId="0" borderId="0" xfId="167" applyNumberFormat="1" applyFont="1" applyFill="1" applyAlignment="1">
      <alignment horizontal="right" indent="2"/>
      <protection/>
    </xf>
    <xf numFmtId="181" fontId="6" fillId="0" borderId="0" xfId="122" applyNumberFormat="1" applyFont="1">
      <alignment/>
      <protection/>
    </xf>
    <xf numFmtId="0" fontId="0" fillId="0" borderId="0" xfId="135" applyAlignment="1">
      <alignment wrapText="1"/>
      <protection/>
    </xf>
    <xf numFmtId="181" fontId="7" fillId="0" borderId="0" xfId="163" applyNumberFormat="1" applyFont="1" applyFill="1" applyBorder="1" applyAlignment="1">
      <alignment horizontal="right" indent="1"/>
      <protection/>
    </xf>
    <xf numFmtId="4" fontId="19" fillId="0" borderId="0" xfId="122" applyNumberFormat="1" applyFont="1">
      <alignment/>
      <protection/>
    </xf>
    <xf numFmtId="3" fontId="6" fillId="0" borderId="0" xfId="163" applyNumberFormat="1" applyFont="1" applyFill="1" applyBorder="1" applyAlignment="1">
      <alignment/>
      <protection/>
    </xf>
    <xf numFmtId="181" fontId="0" fillId="0" borderId="0" xfId="165" applyNumberFormat="1" applyFont="1" applyAlignment="1">
      <alignment horizontal="right" indent="1"/>
      <protection/>
    </xf>
    <xf numFmtId="3" fontId="0" fillId="0" borderId="0" xfId="165" applyNumberFormat="1" applyAlignment="1">
      <alignment horizontal="right" indent="1"/>
      <protection/>
    </xf>
    <xf numFmtId="0" fontId="8" fillId="0" borderId="11" xfId="167" applyFont="1" applyBorder="1" applyAlignment="1">
      <alignment horizontal="left"/>
      <protection/>
    </xf>
    <xf numFmtId="0" fontId="8" fillId="0" borderId="0" xfId="122" applyFont="1" applyAlignment="1">
      <alignment horizontal="left"/>
      <protection/>
    </xf>
    <xf numFmtId="17" fontId="0" fillId="0" borderId="0" xfId="167" applyNumberFormat="1" applyFont="1">
      <alignment/>
      <protection/>
    </xf>
    <xf numFmtId="0" fontId="6" fillId="0" borderId="0" xfId="167" applyFont="1" applyAlignment="1">
      <alignment horizontal="left"/>
      <protection/>
    </xf>
    <xf numFmtId="3" fontId="0" fillId="0" borderId="0" xfId="167" applyNumberFormat="1" applyFont="1" applyAlignment="1">
      <alignment horizontal="right"/>
      <protection/>
    </xf>
    <xf numFmtId="41" fontId="0" fillId="0" borderId="0" xfId="167" applyNumberFormat="1" applyFont="1" applyAlignment="1">
      <alignment horizontal="right"/>
      <protection/>
    </xf>
    <xf numFmtId="1" fontId="0" fillId="0" borderId="0" xfId="122" applyNumberFormat="1" applyFont="1" applyAlignment="1">
      <alignment horizontal="right" indent="1"/>
      <protection/>
    </xf>
    <xf numFmtId="3" fontId="0" fillId="0" borderId="0" xfId="167" applyNumberFormat="1" applyFont="1">
      <alignment/>
      <protection/>
    </xf>
    <xf numFmtId="0" fontId="0" fillId="0" borderId="0" xfId="166" applyFont="1" applyAlignment="1">
      <alignment horizontal="left" indent="1"/>
      <protection/>
    </xf>
    <xf numFmtId="0" fontId="0" fillId="0" borderId="0" xfId="166" applyFont="1">
      <alignment/>
      <protection/>
    </xf>
    <xf numFmtId="0" fontId="16" fillId="0" borderId="0" xfId="167" applyFont="1" applyAlignment="1">
      <alignment horizontal="left"/>
      <protection/>
    </xf>
    <xf numFmtId="0" fontId="8" fillId="0" borderId="0" xfId="167" applyFont="1" applyFill="1" applyAlignment="1">
      <alignment horizontal="left"/>
      <protection/>
    </xf>
    <xf numFmtId="43" fontId="0" fillId="0" borderId="0" xfId="81" applyFont="1" applyFill="1" applyBorder="1" applyAlignment="1">
      <alignment horizontal="right"/>
    </xf>
    <xf numFmtId="0" fontId="34" fillId="0" borderId="0" xfId="174" applyFont="1">
      <alignment/>
      <protection/>
    </xf>
    <xf numFmtId="0" fontId="16" fillId="0" borderId="0" xfId="174" applyFont="1" applyAlignment="1">
      <alignment horizontal="center" vertical="center" wrapText="1"/>
      <protection/>
    </xf>
    <xf numFmtId="0" fontId="0" fillId="0" borderId="0" xfId="174" applyFont="1">
      <alignment/>
      <protection/>
    </xf>
    <xf numFmtId="0" fontId="6" fillId="0" borderId="0" xfId="174" applyFont="1">
      <alignment/>
      <protection/>
    </xf>
    <xf numFmtId="4" fontId="0" fillId="0" borderId="0" xfId="135" applyNumberFormat="1" applyAlignment="1">
      <alignment horizontal="right"/>
      <protection/>
    </xf>
    <xf numFmtId="0" fontId="0" fillId="0" borderId="0" xfId="135" applyAlignment="1">
      <alignment vertical="center" wrapText="1"/>
      <protection/>
    </xf>
    <xf numFmtId="0" fontId="0" fillId="0" borderId="0" xfId="135" applyAlignment="1">
      <alignment horizontal="center" vertical="center"/>
      <protection/>
    </xf>
    <xf numFmtId="3" fontId="0" fillId="0" borderId="0" xfId="135" applyNumberFormat="1" applyAlignment="1">
      <alignment vertical="center"/>
      <protection/>
    </xf>
    <xf numFmtId="4" fontId="0" fillId="0" borderId="0" xfId="135" applyNumberFormat="1" applyAlignment="1">
      <alignment vertical="center"/>
      <protection/>
    </xf>
    <xf numFmtId="0" fontId="0" fillId="0" borderId="0" xfId="135" applyAlignment="1">
      <alignment vertical="center"/>
      <protection/>
    </xf>
    <xf numFmtId="0" fontId="6" fillId="0" borderId="0" xfId="122" applyFont="1">
      <alignment/>
      <protection/>
    </xf>
    <xf numFmtId="4" fontId="6" fillId="0" borderId="0" xfId="122" applyNumberFormat="1" applyFont="1" applyAlignment="1">
      <alignment horizontal="right" indent="2"/>
      <protection/>
    </xf>
    <xf numFmtId="4" fontId="0" fillId="0" borderId="0" xfId="122" applyNumberFormat="1" applyFont="1" applyAlignment="1">
      <alignment horizontal="right" indent="2"/>
      <protection/>
    </xf>
    <xf numFmtId="0" fontId="0" fillId="0" borderId="0" xfId="122" applyFont="1" applyAlignment="1">
      <alignment wrapText="1"/>
      <protection/>
    </xf>
    <xf numFmtId="4" fontId="0" fillId="0" borderId="0" xfId="122" applyNumberFormat="1" applyFont="1" applyAlignment="1">
      <alignment horizontal="right" indent="1"/>
      <protection/>
    </xf>
    <xf numFmtId="0" fontId="0" fillId="0" borderId="0" xfId="122" applyFont="1" applyAlignment="1">
      <alignment horizontal="right"/>
      <protection/>
    </xf>
    <xf numFmtId="0" fontId="6" fillId="0" borderId="0" xfId="122" applyFont="1" applyAlignment="1">
      <alignment wrapText="1"/>
      <protection/>
    </xf>
    <xf numFmtId="4" fontId="6" fillId="0" borderId="0" xfId="122" applyNumberFormat="1" applyFont="1" applyAlignment="1">
      <alignment horizontal="right" indent="1"/>
      <protection/>
    </xf>
    <xf numFmtId="2" fontId="6" fillId="0" borderId="0" xfId="122" applyNumberFormat="1" applyFont="1" applyAlignment="1">
      <alignment horizontal="right" indent="1"/>
      <protection/>
    </xf>
    <xf numFmtId="2" fontId="16" fillId="0" borderId="0" xfId="122" applyNumberFormat="1" applyFont="1" applyAlignment="1">
      <alignment horizontal="right"/>
      <protection/>
    </xf>
    <xf numFmtId="0" fontId="0" fillId="0" borderId="0" xfId="122" applyFont="1" applyAlignment="1">
      <alignment horizontal="left" indent="1"/>
      <protection/>
    </xf>
    <xf numFmtId="2" fontId="0" fillId="0" borderId="0" xfId="122" applyNumberFormat="1" applyFont="1" applyAlignment="1">
      <alignment horizontal="right" indent="1"/>
      <protection/>
    </xf>
    <xf numFmtId="0" fontId="0" fillId="0" borderId="0" xfId="122" applyFont="1" applyAlignment="1">
      <alignment horizontal="left" wrapText="1" indent="1"/>
      <protection/>
    </xf>
    <xf numFmtId="2" fontId="0" fillId="0" borderId="0" xfId="122" applyNumberFormat="1" applyFont="1" applyAlignment="1">
      <alignment horizontal="right" wrapText="1" indent="1"/>
      <protection/>
    </xf>
    <xf numFmtId="0" fontId="0" fillId="0" borderId="0" xfId="122" applyAlignment="1">
      <alignment horizontal="left" wrapText="1" indent="1"/>
      <protection/>
    </xf>
    <xf numFmtId="2" fontId="0" fillId="0" borderId="0" xfId="122" applyNumberFormat="1" applyAlignment="1">
      <alignment horizontal="right" wrapText="1" indent="1"/>
      <protection/>
    </xf>
    <xf numFmtId="2" fontId="6" fillId="0" borderId="0" xfId="135" applyNumberFormat="1" applyFont="1" applyAlignment="1">
      <alignment horizontal="right"/>
      <protection/>
    </xf>
    <xf numFmtId="41" fontId="0" fillId="0" borderId="0" xfId="135" applyNumberFormat="1" applyAlignment="1">
      <alignment horizontal="right"/>
      <protection/>
    </xf>
    <xf numFmtId="203" fontId="0" fillId="0" borderId="0" xfId="135" applyNumberFormat="1" applyAlignment="1">
      <alignment horizontal="right"/>
      <protection/>
    </xf>
    <xf numFmtId="41" fontId="0" fillId="0" borderId="0" xfId="135" applyNumberFormat="1" applyFont="1" applyAlignment="1">
      <alignment horizontal="right"/>
      <protection/>
    </xf>
    <xf numFmtId="2" fontId="0" fillId="0" borderId="0" xfId="135" applyNumberFormat="1" applyAlignment="1">
      <alignment horizontal="right"/>
      <protection/>
    </xf>
    <xf numFmtId="180" fontId="7" fillId="0" borderId="0" xfId="167" applyNumberFormat="1" applyFont="1">
      <alignment/>
      <protection/>
    </xf>
    <xf numFmtId="180" fontId="6" fillId="0" borderId="0" xfId="167" applyNumberFormat="1" applyFont="1">
      <alignment/>
      <protection/>
    </xf>
    <xf numFmtId="180" fontId="23" fillId="0" borderId="0" xfId="167" applyNumberFormat="1" applyFont="1">
      <alignment/>
      <protection/>
    </xf>
    <xf numFmtId="181" fontId="6" fillId="0" borderId="0" xfId="167" applyNumberFormat="1" applyFont="1" applyAlignment="1">
      <alignment horizontal="center" vertical="center"/>
      <protection/>
    </xf>
    <xf numFmtId="181" fontId="6" fillId="0" borderId="0" xfId="167" applyNumberFormat="1" applyFont="1" applyAlignment="1">
      <alignment horizontal="center" vertical="center"/>
      <protection/>
    </xf>
    <xf numFmtId="184" fontId="0" fillId="0" borderId="0" xfId="69" applyNumberFormat="1" applyFont="1" applyFill="1" applyBorder="1" applyAlignment="1">
      <alignment horizontal="right"/>
    </xf>
    <xf numFmtId="185" fontId="0" fillId="0" borderId="0" xfId="69" applyNumberFormat="1" applyFont="1" applyFill="1" applyBorder="1" applyAlignment="1">
      <alignment horizontal="right"/>
    </xf>
    <xf numFmtId="0" fontId="7" fillId="0" borderId="0" xfId="167" applyFont="1" applyBorder="1" applyAlignment="1">
      <alignment horizontal="right"/>
      <protection/>
    </xf>
    <xf numFmtId="0" fontId="6" fillId="0" borderId="14" xfId="170" applyFont="1" applyBorder="1" applyAlignment="1">
      <alignment vertical="center"/>
      <protection/>
    </xf>
    <xf numFmtId="0" fontId="6" fillId="0" borderId="0" xfId="167" applyFont="1" applyFill="1" applyAlignment="1">
      <alignment horizontal="center"/>
      <protection/>
    </xf>
    <xf numFmtId="180" fontId="0" fillId="0" borderId="0" xfId="167" applyNumberFormat="1" applyFont="1" applyFill="1" applyAlignment="1">
      <alignment horizontal="center"/>
      <protection/>
    </xf>
    <xf numFmtId="180" fontId="6" fillId="0" borderId="0" xfId="167" applyNumberFormat="1" applyFont="1" applyFill="1" applyAlignment="1">
      <alignment horizontal="center"/>
      <protection/>
    </xf>
    <xf numFmtId="204" fontId="0" fillId="0" borderId="0" xfId="81" applyNumberFormat="1" applyFont="1" applyFill="1" applyBorder="1" applyAlignment="1">
      <alignment horizontal="left"/>
    </xf>
    <xf numFmtId="3" fontId="10" fillId="0" borderId="0" xfId="135" applyNumberFormat="1" applyFont="1" applyFill="1">
      <alignment/>
      <protection/>
    </xf>
    <xf numFmtId="181" fontId="0" fillId="0" borderId="0" xfId="167" applyNumberFormat="1" applyFont="1" applyFill="1" applyAlignment="1">
      <alignment/>
      <protection/>
    </xf>
    <xf numFmtId="0" fontId="6" fillId="0" borderId="12" xfId="122" applyFont="1" applyBorder="1" applyAlignment="1">
      <alignment horizontal="center" vertical="center" wrapText="1"/>
      <protection/>
    </xf>
    <xf numFmtId="0" fontId="6" fillId="0" borderId="14" xfId="122" applyFont="1" applyBorder="1" applyAlignment="1">
      <alignment horizontal="center" vertical="center" wrapText="1"/>
      <protection/>
    </xf>
    <xf numFmtId="0" fontId="21" fillId="0" borderId="0" xfId="122" applyFont="1">
      <alignment/>
      <protection/>
    </xf>
    <xf numFmtId="0" fontId="4" fillId="0" borderId="11" xfId="122" applyFont="1" applyBorder="1" applyAlignment="1">
      <alignment horizontal="center"/>
      <protection/>
    </xf>
    <xf numFmtId="0" fontId="6" fillId="0" borderId="0" xfId="122" applyFont="1" applyAlignment="1">
      <alignment horizontal="center" vertical="center" wrapText="1"/>
      <protection/>
    </xf>
    <xf numFmtId="0" fontId="6" fillId="0" borderId="15" xfId="122" applyFont="1" applyBorder="1" applyAlignment="1">
      <alignment horizontal="center" vertical="center" wrapText="1"/>
      <protection/>
    </xf>
    <xf numFmtId="0" fontId="9" fillId="0" borderId="0" xfId="122" applyFont="1" applyAlignment="1">
      <alignment vertical="center"/>
      <protection/>
    </xf>
    <xf numFmtId="0" fontId="21" fillId="0" borderId="0" xfId="122" applyFont="1" applyAlignment="1">
      <alignment vertical="center"/>
      <protection/>
    </xf>
    <xf numFmtId="0" fontId="17" fillId="0" borderId="0" xfId="122" applyFont="1">
      <alignment/>
      <protection/>
    </xf>
    <xf numFmtId="0" fontId="17" fillId="0" borderId="0" xfId="122" applyFont="1" applyAlignment="1">
      <alignment horizontal="center"/>
      <protection/>
    </xf>
    <xf numFmtId="0" fontId="21" fillId="0" borderId="0" xfId="122" applyFont="1" applyAlignment="1">
      <alignment horizontal="center"/>
      <protection/>
    </xf>
    <xf numFmtId="0" fontId="0" fillId="0" borderId="0" xfId="122" applyFont="1" applyAlignment="1">
      <alignment horizontal="center"/>
      <protection/>
    </xf>
    <xf numFmtId="181" fontId="0" fillId="0" borderId="0" xfId="164" applyNumberFormat="1" applyFont="1" applyFill="1" applyAlignment="1">
      <alignment horizontal="right" indent="2"/>
      <protection/>
    </xf>
    <xf numFmtId="3" fontId="9" fillId="0" borderId="0" xfId="122" applyNumberFormat="1" applyFont="1" applyAlignment="1">
      <alignment vertical="center"/>
      <protection/>
    </xf>
    <xf numFmtId="3" fontId="9" fillId="0" borderId="0" xfId="0" applyNumberFormat="1" applyFont="1" applyAlignment="1">
      <alignment/>
    </xf>
    <xf numFmtId="184" fontId="0" fillId="0" borderId="0" xfId="163" applyNumberFormat="1" applyFont="1" applyBorder="1" applyAlignment="1">
      <alignment horizontal="right" indent="1"/>
      <protection/>
    </xf>
    <xf numFmtId="204" fontId="0" fillId="0" borderId="0" xfId="81" applyNumberFormat="1" applyFont="1" applyFill="1" applyBorder="1" applyAlignment="1">
      <alignment horizontal="right"/>
    </xf>
    <xf numFmtId="0" fontId="8" fillId="0" borderId="0" xfId="0" applyFont="1" applyAlignment="1">
      <alignment horizontal="left" vertical="center" wrapText="1"/>
    </xf>
    <xf numFmtId="0" fontId="8" fillId="0" borderId="0" xfId="135" applyFont="1" applyAlignment="1" quotePrefix="1">
      <alignment horizontal="left" wrapText="1"/>
      <protection/>
    </xf>
    <xf numFmtId="0" fontId="8" fillId="0" borderId="0" xfId="135" applyFont="1" applyAlignment="1">
      <alignment horizontal="left" wrapText="1"/>
      <protection/>
    </xf>
    <xf numFmtId="0" fontId="6" fillId="0" borderId="0" xfId="135" applyFont="1" applyAlignment="1">
      <alignment horizontal="left" wrapText="1"/>
      <protection/>
    </xf>
    <xf numFmtId="0" fontId="8" fillId="0" borderId="0" xfId="135" applyFont="1" applyAlignment="1">
      <alignment horizontal="left" wrapText="1"/>
      <protection/>
    </xf>
    <xf numFmtId="0" fontId="8" fillId="0" borderId="0" xfId="135" applyFont="1" applyAlignment="1">
      <alignment horizontal="left"/>
      <protection/>
    </xf>
    <xf numFmtId="0" fontId="8" fillId="0" borderId="0" xfId="135" applyFont="1" applyAlignment="1">
      <alignment horizontal="left" vertical="center" wrapText="1"/>
      <protection/>
    </xf>
    <xf numFmtId="0" fontId="6" fillId="0" borderId="12" xfId="135" applyFont="1" applyBorder="1" applyAlignment="1">
      <alignment horizontal="center" vertical="center" wrapText="1"/>
      <protection/>
    </xf>
    <xf numFmtId="0" fontId="6" fillId="0" borderId="14" xfId="135" applyFont="1" applyBorder="1" applyAlignment="1">
      <alignment horizontal="center" vertical="center" wrapText="1"/>
      <protection/>
    </xf>
    <xf numFmtId="0" fontId="8" fillId="0" borderId="0" xfId="135" applyFont="1" applyAlignment="1">
      <alignment vertical="center"/>
      <protection/>
    </xf>
    <xf numFmtId="0" fontId="6" fillId="0" borderId="10" xfId="135" applyFont="1" applyBorder="1" applyAlignment="1">
      <alignment horizontal="center" vertical="center" wrapText="1"/>
      <protection/>
    </xf>
    <xf numFmtId="0" fontId="8" fillId="0" borderId="0" xfId="135" applyFont="1" applyAlignment="1">
      <alignment vertical="center"/>
      <protection/>
    </xf>
    <xf numFmtId="0" fontId="8" fillId="0" borderId="0" xfId="0" applyFont="1" applyAlignment="1">
      <alignment horizontal="left" wrapText="1"/>
    </xf>
    <xf numFmtId="0" fontId="0" fillId="0" borderId="0" xfId="0" applyFont="1" applyBorder="1" applyAlignment="1">
      <alignment horizont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2" xfId="0" applyFont="1" applyBorder="1" applyAlignment="1">
      <alignment horizontal="center"/>
    </xf>
    <xf numFmtId="0" fontId="6" fillId="0" borderId="10" xfId="0" applyFont="1" applyBorder="1" applyAlignment="1">
      <alignment horizontal="center" vertical="center" wrapText="1"/>
    </xf>
    <xf numFmtId="0" fontId="8" fillId="0" borderId="0" xfId="122" applyFont="1" applyAlignment="1">
      <alignment horizontal="left" vertical="center" wrapText="1"/>
      <protection/>
    </xf>
    <xf numFmtId="0" fontId="0" fillId="0" borderId="12" xfId="122" applyFont="1" applyBorder="1" applyAlignment="1">
      <alignment horizontal="center"/>
      <protection/>
    </xf>
    <xf numFmtId="0" fontId="0" fillId="0" borderId="0" xfId="122" applyFont="1" applyAlignment="1">
      <alignment horizontal="center"/>
      <protection/>
    </xf>
    <xf numFmtId="0" fontId="6" fillId="0" borderId="12" xfId="122" applyFont="1" applyBorder="1" applyAlignment="1">
      <alignment horizontal="center" vertical="center" wrapText="1"/>
      <protection/>
    </xf>
    <xf numFmtId="0" fontId="6" fillId="0" borderId="0" xfId="122" applyFont="1" applyAlignment="1">
      <alignment horizontal="center" vertical="center" wrapText="1"/>
      <protection/>
    </xf>
    <xf numFmtId="0" fontId="6" fillId="0" borderId="14" xfId="122" applyFont="1" applyBorder="1" applyAlignment="1">
      <alignment horizontal="center" vertical="center" wrapText="1"/>
      <protection/>
    </xf>
    <xf numFmtId="0" fontId="8" fillId="0" borderId="0" xfId="122" applyFont="1" applyAlignment="1">
      <alignment horizontal="left" wrapText="1"/>
      <protection/>
    </xf>
    <xf numFmtId="0" fontId="6" fillId="0" borderId="12" xfId="135" applyFont="1" applyBorder="1" applyAlignment="1">
      <alignment horizontal="center" vertical="center" wrapText="1"/>
      <protection/>
    </xf>
    <xf numFmtId="0" fontId="6" fillId="0" borderId="10" xfId="135" applyFont="1" applyBorder="1" applyAlignment="1">
      <alignment horizontal="center" vertical="center" wrapText="1"/>
      <protection/>
    </xf>
    <xf numFmtId="0" fontId="6" fillId="0" borderId="12" xfId="159" applyNumberFormat="1" applyFont="1" applyBorder="1" applyAlignment="1">
      <alignment horizontal="center" vertical="center" wrapText="1"/>
      <protection/>
    </xf>
    <xf numFmtId="0" fontId="6" fillId="0" borderId="0" xfId="159" applyNumberFormat="1" applyFont="1" applyBorder="1" applyAlignment="1">
      <alignment horizontal="center" vertical="center" wrapText="1"/>
      <protection/>
    </xf>
    <xf numFmtId="0" fontId="6" fillId="0" borderId="14" xfId="159" applyNumberFormat="1" applyFont="1" applyBorder="1" applyAlignment="1">
      <alignment horizontal="center" vertical="center" wrapText="1"/>
      <protection/>
    </xf>
    <xf numFmtId="0" fontId="6" fillId="0" borderId="0" xfId="170" applyFont="1" applyBorder="1" applyAlignment="1">
      <alignment horizontal="center" vertical="center" wrapText="1"/>
      <protection/>
    </xf>
    <xf numFmtId="0" fontId="6" fillId="0" borderId="14" xfId="170" applyFont="1" applyBorder="1" applyAlignment="1">
      <alignment horizontal="center" vertical="center" wrapText="1"/>
      <protection/>
    </xf>
    <xf numFmtId="0" fontId="6" fillId="0" borderId="10" xfId="159" applyNumberFormat="1" applyFont="1" applyBorder="1" applyAlignment="1">
      <alignment horizontal="center" vertical="center" wrapText="1"/>
      <protection/>
    </xf>
    <xf numFmtId="0" fontId="6" fillId="0" borderId="10" xfId="171" applyFont="1" applyFill="1" applyBorder="1" applyAlignment="1">
      <alignment horizontal="center" vertical="center"/>
      <protection/>
    </xf>
    <xf numFmtId="0" fontId="6" fillId="0" borderId="10" xfId="171" applyFont="1" applyFill="1" applyBorder="1" applyAlignment="1" quotePrefix="1">
      <alignment horizontal="center" vertical="center"/>
      <protection/>
    </xf>
    <xf numFmtId="0" fontId="8" fillId="0" borderId="0" xfId="167" applyFont="1" applyFill="1" applyAlignment="1">
      <alignment horizontal="left" wrapText="1"/>
      <protection/>
    </xf>
    <xf numFmtId="0" fontId="7" fillId="0" borderId="11" xfId="167" applyFont="1" applyFill="1" applyBorder="1" applyAlignment="1">
      <alignment horizontal="right"/>
      <protection/>
    </xf>
    <xf numFmtId="0" fontId="6" fillId="0" borderId="12" xfId="122" applyFont="1" applyFill="1" applyBorder="1" applyAlignment="1">
      <alignment horizontal="center" vertical="center" wrapText="1"/>
      <protection/>
    </xf>
    <xf numFmtId="0" fontId="6" fillId="0" borderId="14" xfId="122" applyFont="1" applyFill="1" applyBorder="1" applyAlignment="1">
      <alignment horizontal="center" vertical="center" wrapText="1"/>
      <protection/>
    </xf>
    <xf numFmtId="0" fontId="6" fillId="0" borderId="10" xfId="122" applyFont="1" applyFill="1" applyBorder="1" applyAlignment="1">
      <alignment horizontal="center" wrapText="1"/>
      <protection/>
    </xf>
    <xf numFmtId="0" fontId="0" fillId="0" borderId="12" xfId="122" applyFont="1" applyFill="1" applyBorder="1" applyAlignment="1">
      <alignment horizontal="center"/>
      <protection/>
    </xf>
    <xf numFmtId="0" fontId="0" fillId="0" borderId="0" xfId="122" applyFont="1" applyFill="1" applyBorder="1" applyAlignment="1">
      <alignment horizontal="center"/>
      <protection/>
    </xf>
    <xf numFmtId="0" fontId="6" fillId="0" borderId="12" xfId="122" applyFont="1" applyBorder="1" applyAlignment="1">
      <alignment horizontal="center" vertical="center" wrapText="1"/>
      <protection/>
    </xf>
    <xf numFmtId="0" fontId="6" fillId="0" borderId="14" xfId="122" applyFont="1" applyBorder="1" applyAlignment="1">
      <alignment horizontal="center" vertical="center" wrapText="1"/>
      <protection/>
    </xf>
    <xf numFmtId="0" fontId="6" fillId="0" borderId="12" xfId="122" applyFont="1" applyBorder="1" applyAlignment="1">
      <alignment horizontal="center" vertical="center"/>
      <protection/>
    </xf>
    <xf numFmtId="0" fontId="6" fillId="0" borderId="10" xfId="122" applyFont="1" applyBorder="1" applyAlignment="1">
      <alignment horizontal="center" vertical="center" wrapText="1"/>
      <protection/>
    </xf>
    <xf numFmtId="0" fontId="8" fillId="0" borderId="0" xfId="122" applyFont="1" applyAlignment="1">
      <alignment vertical="center" wrapText="1"/>
      <protection/>
    </xf>
    <xf numFmtId="0" fontId="6" fillId="0" borderId="0" xfId="170" applyFont="1" applyBorder="1" applyAlignment="1">
      <alignment horizontal="center" vertical="center"/>
      <protection/>
    </xf>
    <xf numFmtId="0" fontId="6" fillId="0" borderId="14" xfId="170" applyFont="1" applyBorder="1" applyAlignment="1">
      <alignment horizontal="center" vertical="center"/>
      <protection/>
    </xf>
    <xf numFmtId="0" fontId="79" fillId="0" borderId="0"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2" xfId="0" applyFont="1" applyBorder="1" applyAlignment="1">
      <alignment horizontal="center" vertical="center" wrapText="1"/>
    </xf>
    <xf numFmtId="0" fontId="6" fillId="0" borderId="13" xfId="171" applyFont="1" applyFill="1" applyBorder="1" applyAlignment="1">
      <alignment horizontal="center" vertical="center"/>
      <protection/>
    </xf>
    <xf numFmtId="0" fontId="8" fillId="0" borderId="0" xfId="122" applyFont="1" applyAlignment="1">
      <alignment wrapText="1"/>
      <protection/>
    </xf>
    <xf numFmtId="0" fontId="79" fillId="0" borderId="15" xfId="0" applyFont="1" applyBorder="1" applyAlignment="1">
      <alignment horizontal="center" vertical="center" wrapText="1"/>
    </xf>
    <xf numFmtId="0" fontId="6" fillId="0" borderId="13" xfId="171" applyFont="1" applyBorder="1" applyAlignment="1">
      <alignment horizontal="center" vertical="center"/>
      <protection/>
    </xf>
    <xf numFmtId="0" fontId="8" fillId="0" borderId="0" xfId="167" applyFont="1" applyAlignment="1">
      <alignment horizontal="left"/>
      <protection/>
    </xf>
    <xf numFmtId="0" fontId="6" fillId="0" borderId="10" xfId="122" applyFont="1" applyBorder="1" applyAlignment="1">
      <alignment horizontal="center" vertical="center" wrapText="1"/>
      <protection/>
    </xf>
    <xf numFmtId="0" fontId="8" fillId="0" borderId="0" xfId="167" applyFont="1" applyAlignment="1">
      <alignment horizontal="left" wrapText="1"/>
      <protection/>
    </xf>
    <xf numFmtId="0" fontId="6" fillId="0" borderId="0" xfId="167" applyFont="1" applyBorder="1" applyAlignment="1">
      <alignment horizontal="center" vertical="center"/>
      <protection/>
    </xf>
    <xf numFmtId="0" fontId="6" fillId="0" borderId="13" xfId="161" applyNumberFormat="1" applyFont="1" applyBorder="1" applyAlignment="1">
      <alignment horizontal="center" vertical="center"/>
      <protection/>
    </xf>
    <xf numFmtId="0" fontId="8" fillId="0" borderId="0" xfId="167" applyFont="1" applyFill="1" applyAlignment="1">
      <alignment horizontal="left"/>
      <protection/>
    </xf>
    <xf numFmtId="0" fontId="6" fillId="0" borderId="12" xfId="170" applyFont="1" applyBorder="1" applyAlignment="1">
      <alignment horizontal="center" vertical="center" wrapText="1"/>
      <protection/>
    </xf>
    <xf numFmtId="0" fontId="8" fillId="0" borderId="0" xfId="167" applyFont="1" applyFill="1" applyAlignment="1">
      <alignment horizontal="left" vertical="center" wrapText="1"/>
      <protection/>
    </xf>
    <xf numFmtId="0" fontId="8" fillId="0" borderId="0" xfId="167" applyFont="1" applyFill="1" applyAlignment="1">
      <alignment horizontal="left" vertical="center"/>
      <protection/>
    </xf>
    <xf numFmtId="0" fontId="6" fillId="0" borderId="13" xfId="159" applyNumberFormat="1" applyFont="1" applyBorder="1" applyAlignment="1">
      <alignment horizontal="center" vertical="center" wrapText="1"/>
      <protection/>
    </xf>
    <xf numFmtId="0" fontId="6" fillId="0" borderId="10" xfId="122" applyFont="1" applyFill="1" applyBorder="1" applyAlignment="1">
      <alignment horizontal="center" vertical="center" wrapText="1"/>
      <protection/>
    </xf>
    <xf numFmtId="177" fontId="0" fillId="0" borderId="0" xfId="167" applyNumberFormat="1" applyFont="1" applyAlignment="1">
      <alignment horizontal="right" indent="1"/>
      <protection/>
    </xf>
    <xf numFmtId="3" fontId="0" fillId="0" borderId="0" xfId="167" applyNumberFormat="1" applyFont="1" applyAlignment="1">
      <alignment horizontal="right" indent="1"/>
      <protection/>
    </xf>
    <xf numFmtId="183" fontId="0" fillId="0" borderId="0" xfId="167" applyNumberFormat="1" applyFont="1" applyAlignment="1">
      <alignment horizontal="right" indent="1"/>
      <protection/>
    </xf>
    <xf numFmtId="0" fontId="0" fillId="0" borderId="0" xfId="167" applyFont="1" applyAlignment="1">
      <alignment horizontal="right"/>
      <protection/>
    </xf>
  </cellXfs>
  <cellStyles count="1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xfId="71"/>
    <cellStyle name="Comma 10 2" xfId="72"/>
    <cellStyle name="Comma 11" xfId="73"/>
    <cellStyle name="Comma 11 2" xfId="74"/>
    <cellStyle name="Comma 11 2 2" xfId="75"/>
    <cellStyle name="Comma 2" xfId="76"/>
    <cellStyle name="Comma 2 2" xfId="77"/>
    <cellStyle name="Comma 2 3" xfId="78"/>
    <cellStyle name="Comma 3" xfId="79"/>
    <cellStyle name="Comma 3 2" xfId="80"/>
    <cellStyle name="Comma 4" xfId="81"/>
    <cellStyle name="Comma 4 2" xfId="82"/>
    <cellStyle name="Comma 5" xfId="83"/>
    <cellStyle name="Comma 5 2" xfId="84"/>
    <cellStyle name="Comma 6" xfId="85"/>
    <cellStyle name="Comma 6 2" xfId="86"/>
    <cellStyle name="Comma 6 3" xfId="87"/>
    <cellStyle name="Comma 6 3 2" xfId="88"/>
    <cellStyle name="Comma 6 4" xfId="89"/>
    <cellStyle name="Comma 6 5" xfId="90"/>
    <cellStyle name="Comma 6 5 2" xfId="91"/>
    <cellStyle name="Comma 7" xfId="92"/>
    <cellStyle name="Comma 8" xfId="93"/>
    <cellStyle name="Comma 9" xfId="94"/>
    <cellStyle name="Comma0" xfId="95"/>
    <cellStyle name="Currency" xfId="96"/>
    <cellStyle name="Currency [0]" xfId="97"/>
    <cellStyle name="Currency0" xfId="98"/>
    <cellStyle name="Date" xfId="99"/>
    <cellStyle name="Dấu phẩy 2" xfId="100"/>
    <cellStyle name="Explanatory Text" xfId="101"/>
    <cellStyle name="Explanatory Text 2" xfId="102"/>
    <cellStyle name="Fixed"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 Style1" xfId="122"/>
    <cellStyle name="Normal - Style1 3" xfId="123"/>
    <cellStyle name="Normal 10" xfId="124"/>
    <cellStyle name="Normal 10 2 2 2" xfId="125"/>
    <cellStyle name="Normal 11" xfId="126"/>
    <cellStyle name="Normal 12" xfId="127"/>
    <cellStyle name="Normal 13" xfId="128"/>
    <cellStyle name="Normal 14" xfId="129"/>
    <cellStyle name="Normal 15" xfId="130"/>
    <cellStyle name="Normal 16" xfId="131"/>
    <cellStyle name="Normal 17" xfId="132"/>
    <cellStyle name="Normal 18" xfId="133"/>
    <cellStyle name="Normal 19" xfId="134"/>
    <cellStyle name="Normal 2" xfId="135"/>
    <cellStyle name="Normal 2 2" xfId="136"/>
    <cellStyle name="Normal 2 5" xfId="137"/>
    <cellStyle name="Normal 20" xfId="138"/>
    <cellStyle name="Normal 25" xfId="139"/>
    <cellStyle name="Normal 3" xfId="140"/>
    <cellStyle name="Normal 3 11" xfId="141"/>
    <cellStyle name="Normal 3 2" xfId="142"/>
    <cellStyle name="Normal 3 3" xfId="143"/>
    <cellStyle name="Normal 3 4" xfId="144"/>
    <cellStyle name="Normal 4" xfId="145"/>
    <cellStyle name="Normal 4 2" xfId="146"/>
    <cellStyle name="Normal 4 3" xfId="147"/>
    <cellStyle name="Normal 5" xfId="148"/>
    <cellStyle name="Normal 5 2" xfId="149"/>
    <cellStyle name="Normal 6" xfId="150"/>
    <cellStyle name="Normal 6 2" xfId="151"/>
    <cellStyle name="Normal 7" xfId="152"/>
    <cellStyle name="Normal 7 2" xfId="153"/>
    <cellStyle name="Normal 7 3" xfId="154"/>
    <cellStyle name="Normal 7 7" xfId="155"/>
    <cellStyle name="Normal 8" xfId="156"/>
    <cellStyle name="Normal 9" xfId="157"/>
    <cellStyle name="Normal_02NN" xfId="158"/>
    <cellStyle name="Normal_05XD 2" xfId="159"/>
    <cellStyle name="Normal_06DTNN" xfId="160"/>
    <cellStyle name="Normal_07gia" xfId="161"/>
    <cellStyle name="Normal_08tmt3" xfId="162"/>
    <cellStyle name="Normal_507 VonDauTu 02_04 2" xfId="163"/>
    <cellStyle name="Normal_507 VonDauTu 02_04 3 2" xfId="164"/>
    <cellStyle name="Normal_507 VonDauTu 02_04 4" xfId="165"/>
    <cellStyle name="Normal_bccn" xfId="166"/>
    <cellStyle name="Normal_bccn 2 2" xfId="167"/>
    <cellStyle name="Normal_Book2" xfId="168"/>
    <cellStyle name="Normal_Gui Vu TH-Bao cao nhanh VDT 2006" xfId="169"/>
    <cellStyle name="Normal_solieu gdp 2" xfId="170"/>
    <cellStyle name="Normal_SPT3-96" xfId="171"/>
    <cellStyle name="Normal_SPT3-96_TM, VT, CPI__ T02.2011" xfId="172"/>
    <cellStyle name="Normal_SPT3-96_Van tai12.2010" xfId="173"/>
    <cellStyle name="Normal_Xl0000141" xfId="174"/>
    <cellStyle name="Normal_Xl0000163" xfId="175"/>
    <cellStyle name="Note" xfId="176"/>
    <cellStyle name="Note 2" xfId="177"/>
    <cellStyle name="Output" xfId="178"/>
    <cellStyle name="Output 2" xfId="179"/>
    <cellStyle name="Percent" xfId="180"/>
    <cellStyle name="Percent 2" xfId="181"/>
    <cellStyle name="Percent 2 2" xfId="182"/>
    <cellStyle name="Title" xfId="183"/>
    <cellStyle name="Title 2" xfId="184"/>
    <cellStyle name="Total" xfId="185"/>
    <cellStyle name="Total 2" xfId="186"/>
    <cellStyle name="Warning Text" xfId="187"/>
    <cellStyle name="Warning Text 2" xfId="188"/>
    <cellStyle name="똿뗦먛귟 [0.00]_PRODUCT DETAIL Q1" xfId="189"/>
    <cellStyle name="똿뗦먛귟_PRODUCT DETAIL Q1" xfId="190"/>
    <cellStyle name="믅됞 [0.00]_PRODUCT DETAIL Q1" xfId="191"/>
    <cellStyle name="믅됞_PRODUCT DETAIL Q1" xfId="192"/>
    <cellStyle name="백분율_HOBONG" xfId="193"/>
    <cellStyle name="뷭?_BOOKSHIP" xfId="194"/>
    <cellStyle name="콤마 [0]_1202" xfId="195"/>
    <cellStyle name="콤마_1202" xfId="196"/>
    <cellStyle name="통화 [0]_1202" xfId="197"/>
    <cellStyle name="통화_1202" xfId="198"/>
    <cellStyle name="표준_(정보부문)월별인원계획" xfId="199"/>
    <cellStyle name="標準_List of Vietnamese Industrial Commodity"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_TONG_HOP\BAO%20CAO%20TK%20QG\GDP%202012\Uoc%202012_lan%203_%20bao%20cao%20TW%20(12.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hien hanh"/>
      <sheetName val="Gia SS (1994)"/>
      <sheetName val="Gia SS (2010)"/>
      <sheetName val="IQ cac nam"/>
      <sheetName val="TT tonghop"/>
      <sheetName val="SS_1994 tong hop"/>
      <sheetName val="SS_2010 tong hop"/>
      <sheetName val="Điểm %"/>
      <sheetName val="Sheet3"/>
      <sheetName val="Sheet10"/>
      <sheetName val="Sheet1"/>
      <sheetName val="Sheet7"/>
      <sheetName val="Sheet8"/>
      <sheetName val="Sheet9"/>
      <sheetName val="Sheet6"/>
      <sheetName val="Sheet5"/>
      <sheetName val="Sheet2"/>
      <sheetName val="Sheet4"/>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
  <sheetViews>
    <sheetView zoomScale="85" zoomScaleNormal="85" zoomScalePageLayoutView="0" workbookViewId="0" topLeftCell="A1">
      <selection activeCell="K1" sqref="K1"/>
    </sheetView>
  </sheetViews>
  <sheetFormatPr defaultColWidth="9.140625" defaultRowHeight="12.75"/>
  <cols>
    <col min="1" max="1" width="55.7109375" style="0" customWidth="1"/>
  </cols>
  <sheetData>
    <row r="1" spans="1:7" ht="378.75" customHeight="1">
      <c r="A1" s="237" t="s">
        <v>422</v>
      </c>
      <c r="B1" s="238"/>
      <c r="C1" s="238"/>
      <c r="D1" s="238"/>
      <c r="G1" t="s">
        <v>311</v>
      </c>
    </row>
  </sheetData>
  <sheetProtection/>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39"/>
  <sheetViews>
    <sheetView zoomScalePageLayoutView="0" workbookViewId="0" topLeftCell="A22">
      <selection activeCell="H14" sqref="H14"/>
    </sheetView>
  </sheetViews>
  <sheetFormatPr defaultColWidth="9.140625" defaultRowHeight="12.75"/>
  <cols>
    <col min="1" max="1" width="52.140625" style="392" customWidth="1"/>
    <col min="2" max="2" width="10.8515625" style="392" customWidth="1"/>
    <col min="3" max="3" width="11.28125" style="392" customWidth="1"/>
    <col min="4" max="4" width="11.421875" style="392" customWidth="1"/>
    <col min="5" max="5" width="12.28125" style="392" customWidth="1"/>
    <col min="6" max="16384" width="9.140625" style="392" customWidth="1"/>
  </cols>
  <sheetData>
    <row r="1" spans="1:5" ht="25.5" customHeight="1">
      <c r="A1" s="581" t="s">
        <v>443</v>
      </c>
      <c r="B1" s="581"/>
      <c r="C1" s="581"/>
      <c r="D1" s="581"/>
      <c r="E1" s="581"/>
    </row>
    <row r="2" spans="1:5" ht="15" customHeight="1" thickBot="1">
      <c r="A2" s="5"/>
      <c r="B2" s="5"/>
      <c r="C2" s="5"/>
      <c r="D2" s="5"/>
      <c r="E2" s="160" t="s">
        <v>2</v>
      </c>
    </row>
    <row r="3" spans="1:5" ht="15.75" customHeight="1">
      <c r="A3" s="7"/>
      <c r="B3" s="288" t="s">
        <v>45</v>
      </c>
      <c r="C3" s="288" t="s">
        <v>193</v>
      </c>
      <c r="D3" s="288" t="s">
        <v>193</v>
      </c>
      <c r="E3" s="288" t="s">
        <v>193</v>
      </c>
    </row>
    <row r="4" spans="1:5" ht="15.75" customHeight="1">
      <c r="A4" s="3"/>
      <c r="B4" s="289" t="s">
        <v>195</v>
      </c>
      <c r="C4" s="289" t="s">
        <v>202</v>
      </c>
      <c r="D4" s="289" t="s">
        <v>202</v>
      </c>
      <c r="E4" s="289" t="s">
        <v>203</v>
      </c>
    </row>
    <row r="5" spans="1:5" ht="15.75" customHeight="1">
      <c r="A5" s="3"/>
      <c r="B5" s="289" t="s">
        <v>444</v>
      </c>
      <c r="C5" s="289" t="s">
        <v>444</v>
      </c>
      <c r="D5" s="289" t="s">
        <v>444</v>
      </c>
      <c r="E5" s="289" t="s">
        <v>444</v>
      </c>
    </row>
    <row r="6" spans="1:5" ht="15.75" customHeight="1">
      <c r="A6" s="3"/>
      <c r="B6" s="289" t="s">
        <v>290</v>
      </c>
      <c r="C6" s="289" t="s">
        <v>290</v>
      </c>
      <c r="D6" s="289" t="s">
        <v>290</v>
      </c>
      <c r="E6" s="289" t="s">
        <v>290</v>
      </c>
    </row>
    <row r="7" spans="1:5" ht="15.75" customHeight="1">
      <c r="A7" s="3"/>
      <c r="B7" s="289" t="s">
        <v>197</v>
      </c>
      <c r="C7" s="289" t="s">
        <v>195</v>
      </c>
      <c r="D7" s="289" t="s">
        <v>197</v>
      </c>
      <c r="E7" s="289" t="s">
        <v>197</v>
      </c>
    </row>
    <row r="8" spans="1:5" ht="18.75" customHeight="1">
      <c r="A8" s="3"/>
      <c r="B8" s="17" t="s">
        <v>386</v>
      </c>
      <c r="C8" s="17" t="s">
        <v>444</v>
      </c>
      <c r="D8" s="17" t="s">
        <v>386</v>
      </c>
      <c r="E8" s="17" t="s">
        <v>386</v>
      </c>
    </row>
    <row r="9" spans="1:5" ht="18" customHeight="1">
      <c r="A9" s="387" t="s">
        <v>3</v>
      </c>
      <c r="B9" s="200">
        <v>107.04</v>
      </c>
      <c r="C9" s="200">
        <v>102.68</v>
      </c>
      <c r="D9" s="200">
        <v>106</v>
      </c>
      <c r="E9" s="200">
        <v>101.51</v>
      </c>
    </row>
    <row r="10" spans="1:5" ht="18" customHeight="1">
      <c r="A10" s="72" t="s">
        <v>4</v>
      </c>
      <c r="B10" s="200">
        <v>157.61</v>
      </c>
      <c r="C10" s="200">
        <v>87.91</v>
      </c>
      <c r="D10" s="200">
        <v>130.74</v>
      </c>
      <c r="E10" s="200">
        <v>116.55</v>
      </c>
    </row>
    <row r="11" spans="1:5" ht="18" customHeight="1">
      <c r="A11" s="388" t="s">
        <v>5</v>
      </c>
      <c r="B11" s="22">
        <v>158.62</v>
      </c>
      <c r="C11" s="22">
        <v>59.88</v>
      </c>
      <c r="D11" s="22">
        <v>56.22</v>
      </c>
      <c r="E11" s="22">
        <v>95.78</v>
      </c>
    </row>
    <row r="12" spans="1:5" ht="18" customHeight="1">
      <c r="A12" s="388" t="s">
        <v>6</v>
      </c>
      <c r="B12" s="22">
        <v>157.47</v>
      </c>
      <c r="C12" s="22">
        <v>91.9</v>
      </c>
      <c r="D12" s="22">
        <v>149.03</v>
      </c>
      <c r="E12" s="22">
        <v>120.31</v>
      </c>
    </row>
    <row r="13" spans="1:5" ht="18" customHeight="1">
      <c r="A13" s="72" t="s">
        <v>7</v>
      </c>
      <c r="B13" s="200">
        <v>106.27</v>
      </c>
      <c r="C13" s="200">
        <v>102.33</v>
      </c>
      <c r="D13" s="200">
        <v>104.68</v>
      </c>
      <c r="E13" s="200">
        <v>101.11</v>
      </c>
    </row>
    <row r="14" spans="1:5" ht="18" customHeight="1">
      <c r="A14" s="388" t="s">
        <v>8</v>
      </c>
      <c r="B14" s="22">
        <v>111.86</v>
      </c>
      <c r="C14" s="22">
        <v>102.6</v>
      </c>
      <c r="D14" s="22">
        <v>107.04</v>
      </c>
      <c r="E14" s="22">
        <v>106.9</v>
      </c>
    </row>
    <row r="15" spans="1:5" ht="18" customHeight="1">
      <c r="A15" s="388" t="s">
        <v>9</v>
      </c>
      <c r="B15" s="22">
        <v>96.67</v>
      </c>
      <c r="C15" s="22">
        <v>92.04</v>
      </c>
      <c r="D15" s="22">
        <v>110.15</v>
      </c>
      <c r="E15" s="22">
        <v>101.36</v>
      </c>
    </row>
    <row r="16" spans="1:5" ht="18" customHeight="1">
      <c r="A16" s="388" t="s">
        <v>170</v>
      </c>
      <c r="B16" s="22">
        <v>62.7</v>
      </c>
      <c r="C16" s="22">
        <v>116.44</v>
      </c>
      <c r="D16" s="22">
        <v>84.76</v>
      </c>
      <c r="E16" s="22">
        <v>75.46</v>
      </c>
    </row>
    <row r="17" spans="1:5" ht="18" customHeight="1">
      <c r="A17" s="388" t="s">
        <v>10</v>
      </c>
      <c r="B17" s="22">
        <v>92.09</v>
      </c>
      <c r="C17" s="22">
        <v>101.41</v>
      </c>
      <c r="D17" s="22">
        <v>114.76</v>
      </c>
      <c r="E17" s="22">
        <v>107.93</v>
      </c>
    </row>
    <row r="18" spans="1:5" ht="18" customHeight="1">
      <c r="A18" s="388" t="s">
        <v>171</v>
      </c>
      <c r="B18" s="22">
        <v>49.8</v>
      </c>
      <c r="C18" s="22">
        <v>47.24</v>
      </c>
      <c r="D18" s="22">
        <v>32.52</v>
      </c>
      <c r="E18" s="22">
        <v>71.37</v>
      </c>
    </row>
    <row r="19" spans="1:6" ht="43.5" customHeight="1">
      <c r="A19" s="389" t="s">
        <v>11</v>
      </c>
      <c r="B19" s="22">
        <v>111.58</v>
      </c>
      <c r="C19" s="22">
        <v>94.1</v>
      </c>
      <c r="D19" s="22">
        <v>108.39</v>
      </c>
      <c r="E19" s="22">
        <v>110.37</v>
      </c>
      <c r="F19" s="395"/>
    </row>
    <row r="20" spans="1:5" ht="18" customHeight="1">
      <c r="A20" s="388" t="s">
        <v>12</v>
      </c>
      <c r="B20" s="22">
        <v>50.91</v>
      </c>
      <c r="C20" s="22">
        <v>99.78</v>
      </c>
      <c r="D20" s="22">
        <v>59.8</v>
      </c>
      <c r="E20" s="22">
        <v>65.61</v>
      </c>
    </row>
    <row r="21" spans="1:5" ht="18" customHeight="1">
      <c r="A21" s="388" t="s">
        <v>172</v>
      </c>
      <c r="B21" s="22">
        <v>150.93</v>
      </c>
      <c r="C21" s="22">
        <v>95.81</v>
      </c>
      <c r="D21" s="22">
        <v>147.8</v>
      </c>
      <c r="E21" s="22">
        <v>129.48</v>
      </c>
    </row>
    <row r="22" spans="1:5" ht="18" customHeight="1">
      <c r="A22" s="388" t="s">
        <v>173</v>
      </c>
      <c r="B22" s="22">
        <v>100.84</v>
      </c>
      <c r="C22" s="22">
        <v>94.75</v>
      </c>
      <c r="D22" s="22">
        <v>91.36</v>
      </c>
      <c r="E22" s="22">
        <v>104.2</v>
      </c>
    </row>
    <row r="23" spans="1:5" ht="18" customHeight="1">
      <c r="A23" s="388" t="s">
        <v>13</v>
      </c>
      <c r="B23" s="22">
        <v>115.75</v>
      </c>
      <c r="C23" s="22">
        <v>105.29</v>
      </c>
      <c r="D23" s="22">
        <v>106.7</v>
      </c>
      <c r="E23" s="22">
        <v>124.42</v>
      </c>
    </row>
    <row r="24" spans="1:5" ht="18" customHeight="1">
      <c r="A24" s="388" t="s">
        <v>174</v>
      </c>
      <c r="B24" s="22">
        <v>95.96</v>
      </c>
      <c r="C24" s="22">
        <v>109.41</v>
      </c>
      <c r="D24" s="22">
        <v>107.08</v>
      </c>
      <c r="E24" s="22">
        <v>116.5</v>
      </c>
    </row>
    <row r="25" spans="1:5" ht="18" customHeight="1">
      <c r="A25" s="388" t="s">
        <v>14</v>
      </c>
      <c r="B25" s="22">
        <v>105.14</v>
      </c>
      <c r="C25" s="22">
        <v>94.13</v>
      </c>
      <c r="D25" s="22">
        <v>96.25</v>
      </c>
      <c r="E25" s="22">
        <v>108.57</v>
      </c>
    </row>
    <row r="26" spans="1:5" ht="18" customHeight="1">
      <c r="A26" s="388" t="s">
        <v>175</v>
      </c>
      <c r="B26" s="22">
        <v>101.55</v>
      </c>
      <c r="C26" s="22">
        <v>73.52</v>
      </c>
      <c r="D26" s="22">
        <v>125.14</v>
      </c>
      <c r="E26" s="22">
        <v>109.85</v>
      </c>
    </row>
    <row r="27" spans="1:5" ht="31.5" customHeight="1">
      <c r="A27" s="389" t="s">
        <v>15</v>
      </c>
      <c r="B27" s="22">
        <v>123.35</v>
      </c>
      <c r="C27" s="22">
        <v>115.6</v>
      </c>
      <c r="D27" s="22">
        <v>81.58</v>
      </c>
      <c r="E27" s="22">
        <v>91.21</v>
      </c>
    </row>
    <row r="28" spans="1:5" ht="21" customHeight="1">
      <c r="A28" s="389" t="s">
        <v>176</v>
      </c>
      <c r="B28" s="22">
        <v>139.29</v>
      </c>
      <c r="C28" s="22">
        <v>82.05</v>
      </c>
      <c r="D28" s="22">
        <v>188.24</v>
      </c>
      <c r="E28" s="22">
        <v>87.57</v>
      </c>
    </row>
    <row r="29" spans="1:5" ht="18" customHeight="1">
      <c r="A29" s="389" t="s">
        <v>177</v>
      </c>
      <c r="B29" s="22">
        <v>108.41</v>
      </c>
      <c r="C29" s="22">
        <v>120.79</v>
      </c>
      <c r="D29" s="22">
        <v>104.29</v>
      </c>
      <c r="E29" s="22">
        <v>80.4</v>
      </c>
    </row>
    <row r="30" spans="1:5" ht="18" customHeight="1">
      <c r="A30" s="389" t="s">
        <v>178</v>
      </c>
      <c r="B30" s="22">
        <v>0</v>
      </c>
      <c r="C30" s="22">
        <v>0</v>
      </c>
      <c r="D30" s="22">
        <v>23.79</v>
      </c>
      <c r="E30" s="22">
        <v>30.66</v>
      </c>
    </row>
    <row r="31" spans="1:5" ht="18" customHeight="1">
      <c r="A31" s="388" t="s">
        <v>16</v>
      </c>
      <c r="B31" s="22">
        <v>97.49</v>
      </c>
      <c r="C31" s="22">
        <v>111.11</v>
      </c>
      <c r="D31" s="22">
        <v>110.06</v>
      </c>
      <c r="E31" s="22">
        <v>83.58</v>
      </c>
    </row>
    <row r="32" spans="1:5" ht="18" customHeight="1">
      <c r="A32" s="388" t="s">
        <v>179</v>
      </c>
      <c r="B32" s="22">
        <v>1100</v>
      </c>
      <c r="C32" s="22">
        <v>63.64</v>
      </c>
      <c r="D32" s="515">
        <v>700</v>
      </c>
      <c r="E32" s="22">
        <v>265.31</v>
      </c>
    </row>
    <row r="33" spans="1:5" ht="18" customHeight="1">
      <c r="A33" s="388" t="s">
        <v>180</v>
      </c>
      <c r="B33" s="22">
        <v>55.5</v>
      </c>
      <c r="C33" s="22">
        <v>109.21</v>
      </c>
      <c r="D33" s="22">
        <v>577.59</v>
      </c>
      <c r="E33" s="22">
        <v>81.32</v>
      </c>
    </row>
    <row r="34" spans="1:5" ht="33" customHeight="1">
      <c r="A34" s="390" t="s">
        <v>17</v>
      </c>
      <c r="B34" s="8">
        <v>107.97</v>
      </c>
      <c r="C34" s="8">
        <v>109.47</v>
      </c>
      <c r="D34" s="8">
        <v>114.77</v>
      </c>
      <c r="E34" s="8">
        <v>102.02</v>
      </c>
    </row>
    <row r="35" spans="1:5" ht="33" customHeight="1">
      <c r="A35" s="389" t="s">
        <v>18</v>
      </c>
      <c r="B35" s="22">
        <v>107.97</v>
      </c>
      <c r="C35" s="22">
        <v>109.47</v>
      </c>
      <c r="D35" s="22">
        <v>114.77</v>
      </c>
      <c r="E35" s="22">
        <v>102.02</v>
      </c>
    </row>
    <row r="36" spans="1:5" ht="22.5" customHeight="1">
      <c r="A36" s="72" t="s">
        <v>19</v>
      </c>
      <c r="B36" s="200">
        <v>115.92</v>
      </c>
      <c r="C36" s="200">
        <v>100</v>
      </c>
      <c r="D36" s="200">
        <v>124.19</v>
      </c>
      <c r="E36" s="200">
        <v>113.66</v>
      </c>
    </row>
    <row r="37" spans="1:5" ht="21" customHeight="1">
      <c r="A37" s="388" t="s">
        <v>20</v>
      </c>
      <c r="B37" s="22">
        <v>103.48</v>
      </c>
      <c r="C37" s="22">
        <v>103.49</v>
      </c>
      <c r="D37" s="22">
        <v>122.34</v>
      </c>
      <c r="E37" s="22">
        <v>105.63</v>
      </c>
    </row>
    <row r="38" spans="1:5" ht="21" customHeight="1">
      <c r="A38" s="388" t="s">
        <v>503</v>
      </c>
      <c r="B38" s="22">
        <v>106.38</v>
      </c>
      <c r="C38" s="22">
        <v>103.85</v>
      </c>
      <c r="D38" s="22">
        <v>108.57</v>
      </c>
      <c r="E38" s="22">
        <v>104.66</v>
      </c>
    </row>
    <row r="39" spans="1:5" ht="30" customHeight="1">
      <c r="A39" s="389" t="s">
        <v>21</v>
      </c>
      <c r="B39" s="391">
        <v>135.59</v>
      </c>
      <c r="C39" s="391">
        <v>95.78</v>
      </c>
      <c r="D39" s="391">
        <v>126.69</v>
      </c>
      <c r="E39" s="391">
        <v>124.95</v>
      </c>
    </row>
  </sheetData>
  <sheetProtection/>
  <mergeCells count="1">
    <mergeCell ref="A1:E1"/>
  </mergeCells>
  <printOptions horizontalCentered="1"/>
  <pageMargins left="0.5118110236220472" right="0.03937007874015748" top="0" bottom="0"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N38"/>
  <sheetViews>
    <sheetView zoomScalePageLayoutView="0" workbookViewId="0" topLeftCell="A1">
      <selection activeCell="A1" sqref="A1:D38"/>
    </sheetView>
  </sheetViews>
  <sheetFormatPr defaultColWidth="14.7109375" defaultRowHeight="16.5" customHeight="1"/>
  <cols>
    <col min="1" max="1" width="51.8515625" style="516" customWidth="1"/>
    <col min="2" max="3" width="16.7109375" style="516" customWidth="1"/>
    <col min="4" max="16384" width="14.7109375" style="516" customWidth="1"/>
  </cols>
  <sheetData>
    <row r="1" spans="1:4" ht="22.5" customHeight="1">
      <c r="A1" s="581" t="s">
        <v>445</v>
      </c>
      <c r="B1" s="581"/>
      <c r="C1" s="581"/>
      <c r="D1" s="581"/>
    </row>
    <row r="2" spans="1:4" ht="21" customHeight="1" thickBot="1">
      <c r="A2" s="392"/>
      <c r="B2" s="392"/>
      <c r="C2" s="392"/>
      <c r="D2" s="473" t="s">
        <v>2</v>
      </c>
    </row>
    <row r="3" spans="1:4" ht="18" customHeight="1">
      <c r="A3" s="474"/>
      <c r="B3" s="475" t="s">
        <v>247</v>
      </c>
      <c r="C3" s="475" t="s">
        <v>248</v>
      </c>
      <c r="D3" s="475" t="s">
        <v>249</v>
      </c>
    </row>
    <row r="4" spans="1:4" ht="19.5" customHeight="1">
      <c r="A4" s="393"/>
      <c r="B4" s="476" t="s">
        <v>444</v>
      </c>
      <c r="C4" s="476" t="s">
        <v>444</v>
      </c>
      <c r="D4" s="476" t="s">
        <v>444</v>
      </c>
    </row>
    <row r="5" spans="1:4" ht="19.5" customHeight="1">
      <c r="A5" s="393"/>
      <c r="B5" s="476" t="s">
        <v>250</v>
      </c>
      <c r="C5" s="476" t="s">
        <v>250</v>
      </c>
      <c r="D5" s="476" t="s">
        <v>250</v>
      </c>
    </row>
    <row r="6" spans="1:4" ht="19.5" customHeight="1">
      <c r="A6" s="393"/>
      <c r="B6" s="477" t="s">
        <v>251</v>
      </c>
      <c r="C6" s="477" t="s">
        <v>251</v>
      </c>
      <c r="D6" s="477" t="s">
        <v>251</v>
      </c>
    </row>
    <row r="7" spans="1:118" s="517" customFormat="1" ht="18" customHeight="1">
      <c r="A7" s="37" t="s">
        <v>23</v>
      </c>
      <c r="B7" s="200"/>
      <c r="C7" s="200"/>
      <c r="D7" s="200"/>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6"/>
      <c r="CB7" s="476"/>
      <c r="CC7" s="476"/>
      <c r="CD7" s="476"/>
      <c r="CE7" s="476"/>
      <c r="CF7" s="476"/>
      <c r="CG7" s="476"/>
      <c r="CH7" s="476"/>
      <c r="CI7" s="476"/>
      <c r="CJ7" s="476"/>
      <c r="CK7" s="476"/>
      <c r="CL7" s="476"/>
      <c r="CM7" s="476"/>
      <c r="CN7" s="476"/>
      <c r="CO7" s="476"/>
      <c r="CP7" s="476"/>
      <c r="CQ7" s="476"/>
      <c r="CR7" s="476"/>
      <c r="CS7" s="476"/>
      <c r="CT7" s="476"/>
      <c r="CU7" s="476"/>
      <c r="CV7" s="476"/>
      <c r="CW7" s="476"/>
      <c r="CX7" s="476"/>
      <c r="CY7" s="476"/>
      <c r="CZ7" s="476"/>
      <c r="DA7" s="476"/>
      <c r="DB7" s="476"/>
      <c r="DC7" s="476"/>
      <c r="DD7" s="476"/>
      <c r="DE7" s="476"/>
      <c r="DF7" s="476"/>
      <c r="DG7" s="476"/>
      <c r="DH7" s="476"/>
      <c r="DI7" s="476"/>
      <c r="DJ7" s="476"/>
      <c r="DK7" s="476"/>
      <c r="DL7" s="476"/>
      <c r="DM7" s="476"/>
      <c r="DN7" s="476"/>
    </row>
    <row r="8" spans="1:4" s="518" customFormat="1" ht="18" customHeight="1">
      <c r="A8" s="387" t="s">
        <v>3</v>
      </c>
      <c r="B8" s="200">
        <v>100.94</v>
      </c>
      <c r="C8" s="200">
        <v>99.72</v>
      </c>
      <c r="D8" s="200">
        <v>105.07</v>
      </c>
    </row>
    <row r="9" spans="1:4" s="518" customFormat="1" ht="18" customHeight="1">
      <c r="A9" s="72" t="s">
        <v>4</v>
      </c>
      <c r="B9" s="200">
        <v>94.36</v>
      </c>
      <c r="C9" s="200">
        <v>103.63</v>
      </c>
      <c r="D9" s="200">
        <v>147.14</v>
      </c>
    </row>
    <row r="10" spans="1:4" s="518" customFormat="1" ht="18" customHeight="1">
      <c r="A10" s="388" t="s">
        <v>5</v>
      </c>
      <c r="B10" s="22">
        <v>68.3</v>
      </c>
      <c r="C10" s="22">
        <v>93.21</v>
      </c>
      <c r="D10" s="22">
        <v>102.5</v>
      </c>
    </row>
    <row r="11" spans="1:4" s="519" customFormat="1" ht="18" customHeight="1">
      <c r="A11" s="388" t="s">
        <v>6</v>
      </c>
      <c r="B11" s="22">
        <v>101.35</v>
      </c>
      <c r="C11" s="22">
        <v>105.58</v>
      </c>
      <c r="D11" s="22">
        <v>154.56</v>
      </c>
    </row>
    <row r="12" spans="1:4" s="518" customFormat="1" ht="18" customHeight="1">
      <c r="A12" s="72" t="s">
        <v>7</v>
      </c>
      <c r="B12" s="200">
        <v>101.11</v>
      </c>
      <c r="C12" s="200">
        <v>99.5</v>
      </c>
      <c r="D12" s="200">
        <v>104.29</v>
      </c>
    </row>
    <row r="13" spans="1:4" s="518" customFormat="1" ht="18" customHeight="1">
      <c r="A13" s="388" t="s">
        <v>8</v>
      </c>
      <c r="B13" s="22">
        <v>105.48</v>
      </c>
      <c r="C13" s="22">
        <v>105.96</v>
      </c>
      <c r="D13" s="22">
        <v>108.84</v>
      </c>
    </row>
    <row r="14" spans="1:4" s="518" customFormat="1" ht="18" customHeight="1">
      <c r="A14" s="388" t="s">
        <v>9</v>
      </c>
      <c r="B14" s="22">
        <v>101.97</v>
      </c>
      <c r="C14" s="22">
        <v>101.62</v>
      </c>
      <c r="D14" s="22">
        <v>100.9</v>
      </c>
    </row>
    <row r="15" spans="1:4" s="518" customFormat="1" ht="18" customHeight="1">
      <c r="A15" s="388" t="s">
        <v>170</v>
      </c>
      <c r="B15" s="22">
        <v>80.73</v>
      </c>
      <c r="C15" s="22">
        <v>77.11</v>
      </c>
      <c r="D15" s="22">
        <v>71.2</v>
      </c>
    </row>
    <row r="16" spans="1:4" s="518" customFormat="1" ht="18" customHeight="1">
      <c r="A16" s="388" t="s">
        <v>10</v>
      </c>
      <c r="B16" s="22">
        <v>119.66</v>
      </c>
      <c r="C16" s="22">
        <v>113.94</v>
      </c>
      <c r="D16" s="22">
        <v>99</v>
      </c>
    </row>
    <row r="17" spans="1:4" s="518" customFormat="1" ht="18" customHeight="1">
      <c r="A17" s="388" t="s">
        <v>171</v>
      </c>
      <c r="B17" s="22">
        <v>154</v>
      </c>
      <c r="C17" s="22">
        <v>76.98</v>
      </c>
      <c r="D17" s="22">
        <v>55.19</v>
      </c>
    </row>
    <row r="18" spans="1:4" s="518" customFormat="1" ht="42" customHeight="1">
      <c r="A18" s="389" t="s">
        <v>11</v>
      </c>
      <c r="B18" s="22">
        <v>142.35</v>
      </c>
      <c r="C18" s="22">
        <v>112.23</v>
      </c>
      <c r="D18" s="22">
        <v>107.72</v>
      </c>
    </row>
    <row r="19" spans="1:4" s="518" customFormat="1" ht="18" customHeight="1">
      <c r="A19" s="388" t="s">
        <v>12</v>
      </c>
      <c r="B19" s="22">
        <v>76.38</v>
      </c>
      <c r="C19" s="22">
        <v>68.66</v>
      </c>
      <c r="D19" s="22">
        <v>58.97</v>
      </c>
    </row>
    <row r="20" spans="1:4" s="518" customFormat="1" ht="18" customHeight="1">
      <c r="A20" s="388" t="s">
        <v>172</v>
      </c>
      <c r="B20" s="22">
        <v>110.52</v>
      </c>
      <c r="C20" s="22">
        <v>121</v>
      </c>
      <c r="D20" s="22">
        <v>149.43</v>
      </c>
    </row>
    <row r="21" spans="1:4" s="518" customFormat="1" ht="18" customHeight="1">
      <c r="A21" s="388" t="s">
        <v>173</v>
      </c>
      <c r="B21" s="22">
        <v>128.7</v>
      </c>
      <c r="C21" s="22">
        <v>107.54</v>
      </c>
      <c r="D21" s="22">
        <v>98.82</v>
      </c>
    </row>
    <row r="22" spans="1:4" s="518" customFormat="1" ht="18" customHeight="1">
      <c r="A22" s="388" t="s">
        <v>13</v>
      </c>
      <c r="B22" s="22">
        <v>120.91</v>
      </c>
      <c r="C22" s="22">
        <v>123.08</v>
      </c>
      <c r="D22" s="22">
        <v>127.2</v>
      </c>
    </row>
    <row r="23" spans="1:4" s="518" customFormat="1" ht="18" customHeight="1">
      <c r="A23" s="388" t="s">
        <v>174</v>
      </c>
      <c r="B23" s="22">
        <v>97.94</v>
      </c>
      <c r="C23" s="22">
        <v>118.58</v>
      </c>
      <c r="D23" s="22">
        <v>111.15</v>
      </c>
    </row>
    <row r="24" spans="1:4" s="518" customFormat="1" ht="18" customHeight="1">
      <c r="A24" s="388" t="s">
        <v>14</v>
      </c>
      <c r="B24" s="22">
        <v>110.5</v>
      </c>
      <c r="C24" s="22">
        <v>110.71</v>
      </c>
      <c r="D24" s="22">
        <v>104.95</v>
      </c>
    </row>
    <row r="25" spans="1:4" s="518" customFormat="1" ht="18" customHeight="1">
      <c r="A25" s="388" t="s">
        <v>175</v>
      </c>
      <c r="B25" s="22">
        <v>124.31</v>
      </c>
      <c r="C25" s="22">
        <v>111.76</v>
      </c>
      <c r="D25" s="22">
        <v>105.99</v>
      </c>
    </row>
    <row r="26" spans="1:4" s="518" customFormat="1" ht="27.75" customHeight="1">
      <c r="A26" s="389" t="s">
        <v>15</v>
      </c>
      <c r="B26" s="22">
        <v>65.45</v>
      </c>
      <c r="C26" s="22">
        <v>83.64</v>
      </c>
      <c r="D26" s="22">
        <v>107.96</v>
      </c>
    </row>
    <row r="27" spans="1:4" s="518" customFormat="1" ht="22.5" customHeight="1">
      <c r="A27" s="389" t="s">
        <v>176</v>
      </c>
      <c r="B27" s="22">
        <v>112</v>
      </c>
      <c r="C27" s="22">
        <v>72.5</v>
      </c>
      <c r="D27" s="22">
        <v>151.52</v>
      </c>
    </row>
    <row r="28" spans="1:4" s="518" customFormat="1" ht="18" customHeight="1">
      <c r="A28" s="389" t="s">
        <v>177</v>
      </c>
      <c r="B28" s="22">
        <v>101.96</v>
      </c>
      <c r="C28" s="22">
        <v>86.12</v>
      </c>
      <c r="D28" s="22">
        <v>72.66</v>
      </c>
    </row>
    <row r="29" spans="1:4" s="518" customFormat="1" ht="18" customHeight="1">
      <c r="A29" s="389" t="s">
        <v>178</v>
      </c>
      <c r="B29" s="22">
        <v>33.93</v>
      </c>
      <c r="C29" s="22">
        <v>40.46</v>
      </c>
      <c r="D29" s="22">
        <v>17.45</v>
      </c>
    </row>
    <row r="30" spans="1:4" s="518" customFormat="1" ht="18" customHeight="1">
      <c r="A30" s="388" t="s">
        <v>16</v>
      </c>
      <c r="B30" s="22">
        <v>83.86</v>
      </c>
      <c r="C30" s="22">
        <v>80.27</v>
      </c>
      <c r="D30" s="22">
        <v>91.96</v>
      </c>
    </row>
    <row r="31" spans="1:4" s="518" customFormat="1" ht="18" customHeight="1">
      <c r="A31" s="388" t="s">
        <v>179</v>
      </c>
      <c r="B31" s="22">
        <v>100</v>
      </c>
      <c r="C31" s="22">
        <v>103.45</v>
      </c>
      <c r="D31" s="22">
        <v>500</v>
      </c>
    </row>
    <row r="32" spans="1:4" s="518" customFormat="1" ht="18" customHeight="1">
      <c r="A32" s="388" t="s">
        <v>180</v>
      </c>
      <c r="B32" s="22">
        <v>63.38</v>
      </c>
      <c r="C32" s="22">
        <v>75.33</v>
      </c>
      <c r="D32" s="22">
        <v>105.16</v>
      </c>
    </row>
    <row r="33" spans="1:4" s="518" customFormat="1" ht="30.75" customHeight="1">
      <c r="A33" s="390" t="s">
        <v>17</v>
      </c>
      <c r="B33" s="8">
        <v>99.39</v>
      </c>
      <c r="C33" s="8">
        <v>99.59</v>
      </c>
      <c r="D33" s="8">
        <v>106.65</v>
      </c>
    </row>
    <row r="34" spans="1:4" s="518" customFormat="1" ht="30.75" customHeight="1">
      <c r="A34" s="389" t="s">
        <v>18</v>
      </c>
      <c r="B34" s="22">
        <v>99.39</v>
      </c>
      <c r="C34" s="22">
        <v>99.59</v>
      </c>
      <c r="D34" s="22">
        <v>106.65</v>
      </c>
    </row>
    <row r="35" spans="1:4" s="518" customFormat="1" ht="21.75" customHeight="1">
      <c r="A35" s="72" t="s">
        <v>19</v>
      </c>
      <c r="B35" s="200">
        <v>104.74</v>
      </c>
      <c r="C35" s="200">
        <v>111.88</v>
      </c>
      <c r="D35" s="200">
        <v>117.16</v>
      </c>
    </row>
    <row r="36" spans="1:4" s="518" customFormat="1" ht="21" customHeight="1">
      <c r="A36" s="388" t="s">
        <v>20</v>
      </c>
      <c r="B36" s="22">
        <v>103.47</v>
      </c>
      <c r="C36" s="22">
        <v>104</v>
      </c>
      <c r="D36" s="22">
        <v>108.73</v>
      </c>
    </row>
    <row r="37" spans="1:4" s="518" customFormat="1" ht="21" customHeight="1">
      <c r="A37" s="388" t="s">
        <v>503</v>
      </c>
      <c r="B37" s="22">
        <v>104.25</v>
      </c>
      <c r="C37" s="22">
        <v>106.87</v>
      </c>
      <c r="D37" s="22">
        <v>110.96</v>
      </c>
    </row>
    <row r="38" spans="1:4" s="518" customFormat="1" ht="29.25" customHeight="1">
      <c r="A38" s="389" t="s">
        <v>21</v>
      </c>
      <c r="B38" s="391">
        <v>106.39</v>
      </c>
      <c r="C38" s="391">
        <v>122.68</v>
      </c>
      <c r="D38" s="391">
        <v>129.57</v>
      </c>
    </row>
  </sheetData>
  <sheetProtection/>
  <mergeCells count="1">
    <mergeCell ref="A1:D1"/>
  </mergeCells>
  <printOptions/>
  <pageMargins left="0.7" right="0.7" top="0.39" bottom="0.39"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57"/>
  <sheetViews>
    <sheetView zoomScalePageLayoutView="0" workbookViewId="0" topLeftCell="A1">
      <selection activeCell="I7" sqref="I7:J7"/>
    </sheetView>
  </sheetViews>
  <sheetFormatPr defaultColWidth="9.140625" defaultRowHeight="12.75"/>
  <cols>
    <col min="1" max="1" width="37.28125" style="133" customWidth="1"/>
    <col min="2" max="2" width="10.57421875" style="135" bestFit="1" customWidth="1"/>
    <col min="3" max="3" width="10.140625" style="135" bestFit="1" customWidth="1"/>
    <col min="4" max="4" width="9.140625" style="135" bestFit="1" customWidth="1"/>
    <col min="5" max="5" width="10.140625" style="135" bestFit="1" customWidth="1"/>
    <col min="6" max="6" width="15.28125" style="135" customWidth="1"/>
    <col min="7" max="7" width="15.421875" style="135" customWidth="1"/>
    <col min="8" max="16384" width="9.140625" style="133" customWidth="1"/>
  </cols>
  <sheetData>
    <row r="1" spans="1:7" ht="39" customHeight="1">
      <c r="A1" s="591" t="s">
        <v>446</v>
      </c>
      <c r="B1" s="591"/>
      <c r="C1" s="591"/>
      <c r="D1" s="591"/>
      <c r="E1" s="591"/>
      <c r="F1" s="591"/>
      <c r="G1" s="591"/>
    </row>
    <row r="2" spans="1:7" ht="21" customHeight="1" thickBot="1">
      <c r="A2" s="134"/>
      <c r="B2" s="134"/>
      <c r="C2" s="134"/>
      <c r="D2" s="134"/>
      <c r="E2" s="134"/>
      <c r="F2" s="134"/>
      <c r="G2" s="239"/>
    </row>
    <row r="3" spans="1:7" s="478" customFormat="1" ht="24.75" customHeight="1">
      <c r="A3" s="592"/>
      <c r="B3" s="593" t="s">
        <v>161</v>
      </c>
      <c r="C3" s="208" t="s">
        <v>45</v>
      </c>
      <c r="D3" s="208" t="s">
        <v>193</v>
      </c>
      <c r="E3" s="208" t="s">
        <v>194</v>
      </c>
      <c r="F3" s="593" t="s">
        <v>254</v>
      </c>
      <c r="G3" s="593"/>
    </row>
    <row r="4" spans="1:7" s="478" customFormat="1" ht="21.75" customHeight="1">
      <c r="A4" s="592"/>
      <c r="B4" s="594"/>
      <c r="C4" s="208" t="s">
        <v>195</v>
      </c>
      <c r="D4" s="208" t="s">
        <v>202</v>
      </c>
      <c r="E4" s="208" t="s">
        <v>203</v>
      </c>
      <c r="F4" s="209" t="s">
        <v>253</v>
      </c>
      <c r="G4" s="240" t="s">
        <v>203</v>
      </c>
    </row>
    <row r="5" spans="1:7" s="478" customFormat="1" ht="21.75" customHeight="1">
      <c r="A5" s="592"/>
      <c r="B5" s="594"/>
      <c r="C5" s="208" t="s">
        <v>196</v>
      </c>
      <c r="D5" s="208" t="s">
        <v>196</v>
      </c>
      <c r="E5" s="208" t="s">
        <v>196</v>
      </c>
      <c r="F5" s="208" t="s">
        <v>196</v>
      </c>
      <c r="G5" s="241" t="s">
        <v>196</v>
      </c>
    </row>
    <row r="6" spans="1:7" s="478" customFormat="1" ht="21.75" customHeight="1">
      <c r="A6" s="592"/>
      <c r="B6" s="595"/>
      <c r="C6" s="44">
        <v>2023</v>
      </c>
      <c r="D6" s="44">
        <v>2023</v>
      </c>
      <c r="E6" s="44">
        <v>2023</v>
      </c>
      <c r="F6" s="44">
        <v>2023</v>
      </c>
      <c r="G6" s="44">
        <v>2023</v>
      </c>
    </row>
    <row r="7" spans="1:10" s="478" customFormat="1" ht="21.75" customHeight="1">
      <c r="A7" s="497" t="s">
        <v>198</v>
      </c>
      <c r="B7" s="393" t="s">
        <v>46</v>
      </c>
      <c r="C7" s="394">
        <v>1910</v>
      </c>
      <c r="D7" s="394">
        <v>1144</v>
      </c>
      <c r="E7" s="394">
        <v>13341</v>
      </c>
      <c r="F7" s="407">
        <v>56.24385447394297</v>
      </c>
      <c r="G7" s="407">
        <v>95.77859142795606</v>
      </c>
      <c r="I7" s="394"/>
      <c r="J7" s="576"/>
    </row>
    <row r="8" spans="1:7" ht="19.5" customHeight="1">
      <c r="A8" s="497" t="s">
        <v>387</v>
      </c>
      <c r="B8" s="393" t="s">
        <v>504</v>
      </c>
      <c r="C8" s="394">
        <v>156751</v>
      </c>
      <c r="D8" s="394">
        <v>145000</v>
      </c>
      <c r="E8" s="394">
        <v>1210286</v>
      </c>
      <c r="F8" s="407">
        <v>155.5577011790201</v>
      </c>
      <c r="G8" s="407">
        <v>121.5233214415887</v>
      </c>
    </row>
    <row r="9" spans="1:7" ht="28.5" customHeight="1">
      <c r="A9" s="497" t="s">
        <v>505</v>
      </c>
      <c r="B9" s="393" t="s">
        <v>46</v>
      </c>
      <c r="C9" s="394">
        <v>2090</v>
      </c>
      <c r="D9" s="394">
        <v>2135</v>
      </c>
      <c r="E9" s="394">
        <v>18017</v>
      </c>
      <c r="F9" s="407">
        <v>94.01144870101277</v>
      </c>
      <c r="G9" s="407">
        <v>85.24722025076886</v>
      </c>
    </row>
    <row r="10" spans="1:7" ht="19.5" customHeight="1">
      <c r="A10" s="497" t="s">
        <v>47</v>
      </c>
      <c r="B10" s="393" t="s">
        <v>46</v>
      </c>
      <c r="C10" s="394">
        <v>60</v>
      </c>
      <c r="D10" s="394">
        <v>85</v>
      </c>
      <c r="E10" s="394">
        <v>742</v>
      </c>
      <c r="F10" s="407">
        <v>128.78787878787878</v>
      </c>
      <c r="G10" s="407">
        <v>64.18685121107266</v>
      </c>
    </row>
    <row r="11" spans="1:7" ht="19.5" customHeight="1">
      <c r="A11" s="497" t="s">
        <v>181</v>
      </c>
      <c r="B11" s="393" t="s">
        <v>182</v>
      </c>
      <c r="C11" s="394">
        <v>4912</v>
      </c>
      <c r="D11" s="394">
        <v>5062</v>
      </c>
      <c r="E11" s="394">
        <v>29216</v>
      </c>
      <c r="F11" s="407">
        <v>150.0741179958494</v>
      </c>
      <c r="G11" s="407">
        <v>113.20082141888489</v>
      </c>
    </row>
    <row r="12" spans="1:7" ht="19.5" customHeight="1">
      <c r="A12" s="497" t="s">
        <v>183</v>
      </c>
      <c r="B12" s="393" t="s">
        <v>46</v>
      </c>
      <c r="C12" s="394">
        <v>1167</v>
      </c>
      <c r="D12" s="394">
        <v>4500</v>
      </c>
      <c r="E12" s="394">
        <v>47572</v>
      </c>
      <c r="F12" s="407">
        <v>44.391831902929866</v>
      </c>
      <c r="G12" s="407">
        <v>95.40541082566232</v>
      </c>
    </row>
    <row r="13" spans="1:7" ht="19.5" customHeight="1">
      <c r="A13" s="497" t="s">
        <v>506</v>
      </c>
      <c r="B13" s="393" t="s">
        <v>46</v>
      </c>
      <c r="C13" s="394">
        <v>116526</v>
      </c>
      <c r="D13" s="394">
        <v>118370</v>
      </c>
      <c r="E13" s="394">
        <v>1087086</v>
      </c>
      <c r="F13" s="407">
        <v>116.45776352295312</v>
      </c>
      <c r="G13" s="407">
        <v>110.53968996425793</v>
      </c>
    </row>
    <row r="14" spans="1:7" ht="19.5" customHeight="1">
      <c r="A14" s="497" t="s">
        <v>507</v>
      </c>
      <c r="B14" s="393" t="s">
        <v>46</v>
      </c>
      <c r="C14" s="394">
        <v>39332</v>
      </c>
      <c r="D14" s="394">
        <v>38649</v>
      </c>
      <c r="E14" s="394">
        <v>353078</v>
      </c>
      <c r="F14" s="407">
        <v>107.4807419561167</v>
      </c>
      <c r="G14" s="407">
        <v>114.20374233823362</v>
      </c>
    </row>
    <row r="15" spans="1:7" ht="19.5" customHeight="1">
      <c r="A15" s="497" t="s">
        <v>48</v>
      </c>
      <c r="B15" s="393" t="s">
        <v>182</v>
      </c>
      <c r="C15" s="394">
        <v>5634</v>
      </c>
      <c r="D15" s="394">
        <v>4920</v>
      </c>
      <c r="E15" s="394">
        <v>46413</v>
      </c>
      <c r="F15" s="407">
        <v>107.49399169761853</v>
      </c>
      <c r="G15" s="407">
        <v>102.81100478468899</v>
      </c>
    </row>
    <row r="16" spans="1:7" ht="19.5" customHeight="1">
      <c r="A16" s="497" t="s">
        <v>508</v>
      </c>
      <c r="B16" s="393" t="s">
        <v>182</v>
      </c>
      <c r="C16" s="394">
        <v>1591</v>
      </c>
      <c r="D16" s="394">
        <v>1600</v>
      </c>
      <c r="E16" s="394">
        <v>12304</v>
      </c>
      <c r="F16" s="407">
        <v>128.5140562248996</v>
      </c>
      <c r="G16" s="407">
        <v>110.78696200252116</v>
      </c>
    </row>
    <row r="17" spans="1:7" ht="19.5" customHeight="1">
      <c r="A17" s="497" t="s">
        <v>509</v>
      </c>
      <c r="B17" s="393" t="s">
        <v>182</v>
      </c>
      <c r="C17" s="394">
        <v>1640</v>
      </c>
      <c r="D17" s="394">
        <v>1630</v>
      </c>
      <c r="E17" s="394">
        <v>13750</v>
      </c>
      <c r="F17" s="407">
        <v>112.41379310344828</v>
      </c>
      <c r="G17" s="407">
        <v>111.1470374262388</v>
      </c>
    </row>
    <row r="18" spans="1:7" ht="19.5" customHeight="1">
      <c r="A18" s="497" t="s">
        <v>510</v>
      </c>
      <c r="B18" s="393" t="s">
        <v>182</v>
      </c>
      <c r="C18" s="394">
        <v>2438</v>
      </c>
      <c r="D18" s="394">
        <v>2500</v>
      </c>
      <c r="E18" s="394">
        <v>16425</v>
      </c>
      <c r="F18" s="407">
        <v>125</v>
      </c>
      <c r="G18" s="407">
        <v>77.1815234246511</v>
      </c>
    </row>
    <row r="19" spans="1:7" ht="27.75" customHeight="1">
      <c r="A19" s="497" t="s">
        <v>511</v>
      </c>
      <c r="B19" s="393" t="s">
        <v>385</v>
      </c>
      <c r="C19" s="394">
        <v>197</v>
      </c>
      <c r="D19" s="394">
        <v>229</v>
      </c>
      <c r="E19" s="394">
        <v>2443</v>
      </c>
      <c r="F19" s="407">
        <v>84.81481481481481</v>
      </c>
      <c r="G19" s="407">
        <v>75.44780728844967</v>
      </c>
    </row>
    <row r="20" spans="1:7" ht="39.75" customHeight="1">
      <c r="A20" s="497" t="s">
        <v>512</v>
      </c>
      <c r="B20" s="393" t="s">
        <v>385</v>
      </c>
      <c r="C20" s="394">
        <v>5173</v>
      </c>
      <c r="D20" s="394">
        <v>5630</v>
      </c>
      <c r="E20" s="394">
        <v>38219</v>
      </c>
      <c r="F20" s="407">
        <v>150.0933084510797</v>
      </c>
      <c r="G20" s="407">
        <v>115.10706863837605</v>
      </c>
    </row>
    <row r="21" spans="1:7" ht="30" customHeight="1">
      <c r="A21" s="497" t="s">
        <v>513</v>
      </c>
      <c r="B21" s="393" t="s">
        <v>385</v>
      </c>
      <c r="C21" s="394">
        <v>264</v>
      </c>
      <c r="D21" s="394">
        <v>300</v>
      </c>
      <c r="E21" s="394">
        <v>2768</v>
      </c>
      <c r="F21" s="407">
        <v>32.50270855904659</v>
      </c>
      <c r="G21" s="407">
        <v>77.86216596343178</v>
      </c>
    </row>
    <row r="22" spans="1:7" ht="66" customHeight="1">
      <c r="A22" s="497" t="s">
        <v>514</v>
      </c>
      <c r="B22" s="393" t="s">
        <v>385</v>
      </c>
      <c r="C22" s="394">
        <v>6511</v>
      </c>
      <c r="D22" s="394">
        <v>6000</v>
      </c>
      <c r="E22" s="394">
        <v>48461</v>
      </c>
      <c r="F22" s="407">
        <v>210.7481559536354</v>
      </c>
      <c r="G22" s="407">
        <v>126.67886550777676</v>
      </c>
    </row>
    <row r="23" spans="1:7" ht="30" customHeight="1">
      <c r="A23" s="497" t="s">
        <v>515</v>
      </c>
      <c r="B23" s="393" t="s">
        <v>384</v>
      </c>
      <c r="C23" s="394">
        <v>25</v>
      </c>
      <c r="D23" s="394">
        <v>12</v>
      </c>
      <c r="E23" s="394">
        <v>377</v>
      </c>
      <c r="F23" s="407">
        <v>32.432432432432435</v>
      </c>
      <c r="G23" s="407">
        <v>71.40151515151516</v>
      </c>
    </row>
    <row r="24" spans="1:7" ht="19.5" customHeight="1">
      <c r="A24" s="497" t="s">
        <v>516</v>
      </c>
      <c r="B24" s="393" t="s">
        <v>46</v>
      </c>
      <c r="C24" s="394">
        <v>279858</v>
      </c>
      <c r="D24" s="394">
        <v>260499</v>
      </c>
      <c r="E24" s="394">
        <v>1995497</v>
      </c>
      <c r="F24" s="407">
        <v>108.40393834476329</v>
      </c>
      <c r="G24" s="407">
        <v>113.05951228245715</v>
      </c>
    </row>
    <row r="25" spans="1:7" ht="19.5" customHeight="1">
      <c r="A25" s="497" t="s">
        <v>517</v>
      </c>
      <c r="B25" s="393" t="s">
        <v>383</v>
      </c>
      <c r="C25" s="394">
        <v>1596</v>
      </c>
      <c r="D25" s="394">
        <v>1592</v>
      </c>
      <c r="E25" s="394">
        <v>18596</v>
      </c>
      <c r="F25" s="407">
        <v>59.80465815176559</v>
      </c>
      <c r="G25" s="407">
        <v>65.61287135699668</v>
      </c>
    </row>
    <row r="26" spans="1:7" ht="19.5" customHeight="1">
      <c r="A26" s="497" t="s">
        <v>518</v>
      </c>
      <c r="B26" s="393" t="s">
        <v>184</v>
      </c>
      <c r="C26" s="394">
        <v>1985</v>
      </c>
      <c r="D26" s="394">
        <v>1900</v>
      </c>
      <c r="E26" s="394">
        <v>16578</v>
      </c>
      <c r="F26" s="407">
        <v>148.4375</v>
      </c>
      <c r="G26" s="407">
        <v>130.05413038361968</v>
      </c>
    </row>
    <row r="27" spans="1:7" ht="19.5" customHeight="1">
      <c r="A27" s="497" t="s">
        <v>519</v>
      </c>
      <c r="B27" s="393" t="s">
        <v>184</v>
      </c>
      <c r="C27" s="394">
        <v>2</v>
      </c>
      <c r="D27" s="394">
        <v>2</v>
      </c>
      <c r="E27" s="394">
        <v>14</v>
      </c>
      <c r="F27" s="407">
        <v>100</v>
      </c>
      <c r="G27" s="407">
        <v>77.77777777777779</v>
      </c>
    </row>
    <row r="28" spans="1:7" ht="19.5" customHeight="1">
      <c r="A28" s="497" t="s">
        <v>185</v>
      </c>
      <c r="B28" s="393" t="s">
        <v>46</v>
      </c>
      <c r="C28" s="394">
        <v>145</v>
      </c>
      <c r="D28" s="394">
        <v>140</v>
      </c>
      <c r="E28" s="394">
        <v>1084</v>
      </c>
      <c r="F28" s="407">
        <v>130.8411214953271</v>
      </c>
      <c r="G28" s="407">
        <v>95.2548330404218</v>
      </c>
    </row>
    <row r="29" spans="1:7" ht="19.5" customHeight="1">
      <c r="A29" s="497" t="s">
        <v>520</v>
      </c>
      <c r="B29" s="393" t="s">
        <v>46</v>
      </c>
      <c r="C29" s="394">
        <v>417</v>
      </c>
      <c r="D29" s="394">
        <v>300</v>
      </c>
      <c r="E29" s="394">
        <v>3280</v>
      </c>
      <c r="F29" s="407">
        <v>61.099796334012225</v>
      </c>
      <c r="G29" s="407">
        <v>85.48345061245764</v>
      </c>
    </row>
    <row r="30" spans="1:7" ht="27.75" customHeight="1">
      <c r="A30" s="497" t="s">
        <v>521</v>
      </c>
      <c r="B30" s="393" t="s">
        <v>46</v>
      </c>
      <c r="C30" s="394">
        <v>5659</v>
      </c>
      <c r="D30" s="394">
        <v>5640</v>
      </c>
      <c r="E30" s="394">
        <v>46694</v>
      </c>
      <c r="F30" s="407">
        <v>98.42931937172776</v>
      </c>
      <c r="G30" s="407">
        <v>109.31266972562975</v>
      </c>
    </row>
    <row r="31" spans="1:7" ht="19.5" customHeight="1">
      <c r="A31" s="497" t="s">
        <v>186</v>
      </c>
      <c r="B31" s="393" t="s">
        <v>187</v>
      </c>
      <c r="C31" s="394">
        <v>586</v>
      </c>
      <c r="D31" s="394">
        <v>644</v>
      </c>
      <c r="E31" s="394">
        <v>5488</v>
      </c>
      <c r="F31" s="407">
        <v>114.18439716312056</v>
      </c>
      <c r="G31" s="407">
        <v>133.8863137350573</v>
      </c>
    </row>
    <row r="32" spans="1:7" ht="19.5" customHeight="1">
      <c r="A32" s="497" t="s">
        <v>49</v>
      </c>
      <c r="B32" s="393" t="s">
        <v>50</v>
      </c>
      <c r="C32" s="394">
        <v>3159352</v>
      </c>
      <c r="D32" s="394">
        <v>3108007</v>
      </c>
      <c r="E32" s="394">
        <v>28247375</v>
      </c>
      <c r="F32" s="407">
        <v>111.24498897574664</v>
      </c>
      <c r="G32" s="407">
        <v>126.20199020045419</v>
      </c>
    </row>
    <row r="33" spans="1:7" ht="19.5" customHeight="1">
      <c r="A33" s="497" t="s">
        <v>199</v>
      </c>
      <c r="B33" s="393" t="s">
        <v>50</v>
      </c>
      <c r="C33" s="394">
        <v>15469</v>
      </c>
      <c r="D33" s="394">
        <v>15753</v>
      </c>
      <c r="E33" s="394">
        <v>115471</v>
      </c>
      <c r="F33" s="407">
        <v>180.05486341296148</v>
      </c>
      <c r="G33" s="407">
        <v>92.52113296742918</v>
      </c>
    </row>
    <row r="34" spans="1:7" ht="27.75" customHeight="1">
      <c r="A34" s="497" t="s">
        <v>522</v>
      </c>
      <c r="B34" s="393" t="s">
        <v>46</v>
      </c>
      <c r="C34" s="394">
        <v>34</v>
      </c>
      <c r="D34" s="394">
        <v>33</v>
      </c>
      <c r="E34" s="394">
        <v>224</v>
      </c>
      <c r="F34" s="407">
        <v>235.71428571428572</v>
      </c>
      <c r="G34" s="407">
        <v>103.7037037037037</v>
      </c>
    </row>
    <row r="35" spans="1:7" ht="19.5" customHeight="1">
      <c r="A35" s="497" t="s">
        <v>200</v>
      </c>
      <c r="B35" s="393" t="s">
        <v>46</v>
      </c>
      <c r="C35" s="394">
        <v>379</v>
      </c>
      <c r="D35" s="394">
        <v>429</v>
      </c>
      <c r="E35" s="394">
        <v>4127</v>
      </c>
      <c r="F35" s="407">
        <v>89.1891891891892</v>
      </c>
      <c r="G35" s="407">
        <v>121.02639296187682</v>
      </c>
    </row>
    <row r="36" spans="1:7" ht="28.5" customHeight="1">
      <c r="A36" s="497" t="s">
        <v>523</v>
      </c>
      <c r="B36" s="393" t="s">
        <v>46</v>
      </c>
      <c r="C36" s="394">
        <v>74</v>
      </c>
      <c r="D36" s="394">
        <v>81</v>
      </c>
      <c r="E36" s="394">
        <v>894</v>
      </c>
      <c r="F36" s="407">
        <v>130.64516129032256</v>
      </c>
      <c r="G36" s="407">
        <v>112.73644388398488</v>
      </c>
    </row>
    <row r="37" spans="1:7" ht="19.5" customHeight="1">
      <c r="A37" s="392"/>
      <c r="B37" s="393"/>
      <c r="C37" s="394"/>
      <c r="D37" s="394"/>
      <c r="E37" s="394"/>
      <c r="F37" s="520"/>
      <c r="G37" s="520"/>
    </row>
    <row r="38" spans="1:7" ht="19.5" customHeight="1">
      <c r="A38" s="392"/>
      <c r="B38" s="393"/>
      <c r="C38" s="394"/>
      <c r="D38" s="394"/>
      <c r="E38" s="394"/>
      <c r="F38" s="520"/>
      <c r="G38" s="520"/>
    </row>
    <row r="39" spans="1:7" ht="28.5" customHeight="1">
      <c r="A39" s="479"/>
      <c r="B39" s="480"/>
      <c r="C39" s="480"/>
      <c r="D39" s="480"/>
      <c r="E39" s="480"/>
      <c r="F39" s="480"/>
      <c r="G39" s="480"/>
    </row>
    <row r="40" spans="1:7" ht="19.5" customHeight="1">
      <c r="A40" s="479"/>
      <c r="B40" s="480"/>
      <c r="C40" s="480"/>
      <c r="D40" s="480"/>
      <c r="E40" s="480"/>
      <c r="F40" s="480"/>
      <c r="G40" s="480"/>
    </row>
    <row r="41" spans="1:7" ht="42" customHeight="1">
      <c r="A41" s="581" t="s">
        <v>447</v>
      </c>
      <c r="B41" s="581"/>
      <c r="C41" s="581"/>
      <c r="D41" s="581"/>
      <c r="E41" s="581"/>
      <c r="F41" s="581"/>
      <c r="G41" s="581"/>
    </row>
    <row r="42" spans="1:7" ht="19.5" customHeight="1" thickBot="1">
      <c r="A42" s="132"/>
      <c r="B42" s="132"/>
      <c r="C42" s="132"/>
      <c r="D42" s="132"/>
      <c r="E42" s="132"/>
      <c r="F42" s="132"/>
      <c r="G42" s="242"/>
    </row>
    <row r="43" spans="1:7" ht="26.25" customHeight="1">
      <c r="A43" s="596"/>
      <c r="B43" s="593" t="s">
        <v>161</v>
      </c>
      <c r="C43" s="207" t="s">
        <v>45</v>
      </c>
      <c r="D43" s="207" t="s">
        <v>193</v>
      </c>
      <c r="E43" s="207" t="s">
        <v>194</v>
      </c>
      <c r="F43" s="597" t="s">
        <v>254</v>
      </c>
      <c r="G43" s="597"/>
    </row>
    <row r="44" spans="1:7" ht="22.5" customHeight="1">
      <c r="A44" s="592"/>
      <c r="B44" s="594"/>
      <c r="C44" s="208" t="s">
        <v>195</v>
      </c>
      <c r="D44" s="208" t="s">
        <v>202</v>
      </c>
      <c r="E44" s="208" t="s">
        <v>203</v>
      </c>
      <c r="F44" s="209" t="s">
        <v>253</v>
      </c>
      <c r="G44" s="240" t="s">
        <v>203</v>
      </c>
    </row>
    <row r="45" spans="1:7" ht="22.5" customHeight="1">
      <c r="A45" s="592"/>
      <c r="B45" s="594"/>
      <c r="C45" s="208" t="s">
        <v>196</v>
      </c>
      <c r="D45" s="208" t="s">
        <v>196</v>
      </c>
      <c r="E45" s="208" t="s">
        <v>196</v>
      </c>
      <c r="F45" s="208" t="s">
        <v>196</v>
      </c>
      <c r="G45" s="241" t="s">
        <v>196</v>
      </c>
    </row>
    <row r="46" spans="1:7" ht="22.5" customHeight="1">
      <c r="A46" s="592"/>
      <c r="B46" s="595"/>
      <c r="C46" s="44">
        <v>2023</v>
      </c>
      <c r="D46" s="44">
        <v>2023</v>
      </c>
      <c r="E46" s="44">
        <v>2023</v>
      </c>
      <c r="F46" s="44">
        <v>2023</v>
      </c>
      <c r="G46" s="44">
        <v>2023</v>
      </c>
    </row>
    <row r="47" spans="1:7" ht="29.25" customHeight="1">
      <c r="A47" s="497" t="s">
        <v>524</v>
      </c>
      <c r="B47" s="393" t="s">
        <v>188</v>
      </c>
      <c r="C47" s="394">
        <v>7502</v>
      </c>
      <c r="D47" s="394">
        <v>7190</v>
      </c>
      <c r="E47" s="394">
        <v>66770</v>
      </c>
      <c r="F47" s="407">
        <v>68.86833993835315</v>
      </c>
      <c r="G47" s="407">
        <v>66.37933745929998</v>
      </c>
    </row>
    <row r="48" spans="1:7" ht="28.5" customHeight="1">
      <c r="A48" s="497" t="s">
        <v>525</v>
      </c>
      <c r="B48" s="393" t="s">
        <v>188</v>
      </c>
      <c r="C48" s="394">
        <v>1508</v>
      </c>
      <c r="D48" s="394">
        <v>1552</v>
      </c>
      <c r="E48" s="394">
        <v>16507</v>
      </c>
      <c r="F48" s="407">
        <v>88.63506567675614</v>
      </c>
      <c r="G48" s="407">
        <v>86.66911687493437</v>
      </c>
    </row>
    <row r="49" spans="1:7" ht="19.5" customHeight="1">
      <c r="A49" s="497" t="s">
        <v>526</v>
      </c>
      <c r="B49" s="393" t="s">
        <v>504</v>
      </c>
      <c r="C49" s="394">
        <v>20277</v>
      </c>
      <c r="D49" s="394">
        <v>17557</v>
      </c>
      <c r="E49" s="394">
        <v>152136</v>
      </c>
      <c r="F49" s="407">
        <v>96.02909806924465</v>
      </c>
      <c r="G49" s="407">
        <v>96.75585263010615</v>
      </c>
    </row>
    <row r="50" spans="1:7" ht="19.5" customHeight="1">
      <c r="A50" s="497" t="s">
        <v>51</v>
      </c>
      <c r="B50" s="393" t="s">
        <v>527</v>
      </c>
      <c r="C50" s="394">
        <v>269192</v>
      </c>
      <c r="D50" s="394">
        <v>256400</v>
      </c>
      <c r="E50" s="394">
        <v>2376370</v>
      </c>
      <c r="F50" s="407">
        <v>97.33135937440687</v>
      </c>
      <c r="G50" s="407">
        <v>110.34909649491851</v>
      </c>
    </row>
    <row r="51" spans="1:7" ht="19.5" customHeight="1">
      <c r="A51" s="497" t="s">
        <v>528</v>
      </c>
      <c r="B51" s="393" t="s">
        <v>46</v>
      </c>
      <c r="C51" s="394">
        <v>294</v>
      </c>
      <c r="D51" s="394">
        <v>220</v>
      </c>
      <c r="E51" s="394">
        <v>2218</v>
      </c>
      <c r="F51" s="407">
        <v>93.61702127659575</v>
      </c>
      <c r="G51" s="407">
        <v>93.78435517970402</v>
      </c>
    </row>
    <row r="52" spans="1:7" ht="19.5" customHeight="1">
      <c r="A52" s="497" t="s">
        <v>529</v>
      </c>
      <c r="B52" s="393" t="s">
        <v>46</v>
      </c>
      <c r="C52" s="394">
        <v>42</v>
      </c>
      <c r="D52" s="394">
        <v>30</v>
      </c>
      <c r="E52" s="394">
        <v>392</v>
      </c>
      <c r="F52" s="407">
        <v>300</v>
      </c>
      <c r="G52" s="407">
        <v>141.5162454873646</v>
      </c>
    </row>
    <row r="53" spans="1:7" ht="19.5" customHeight="1">
      <c r="A53" s="497" t="s">
        <v>52</v>
      </c>
      <c r="B53" s="393" t="s">
        <v>46</v>
      </c>
      <c r="C53" s="394">
        <v>288</v>
      </c>
      <c r="D53" s="394">
        <v>315</v>
      </c>
      <c r="E53" s="394">
        <v>4459</v>
      </c>
      <c r="F53" s="407">
        <v>83.55437665782493</v>
      </c>
      <c r="G53" s="407">
        <v>75.589082895406</v>
      </c>
    </row>
    <row r="54" spans="1:7" ht="30" customHeight="1">
      <c r="A54" s="497" t="s">
        <v>530</v>
      </c>
      <c r="B54" s="393" t="s">
        <v>46</v>
      </c>
      <c r="C54" s="394">
        <v>6694</v>
      </c>
      <c r="D54" s="394">
        <v>6912</v>
      </c>
      <c r="E54" s="394">
        <v>60258</v>
      </c>
      <c r="F54" s="407">
        <v>67.89783889980353</v>
      </c>
      <c r="G54" s="407">
        <v>101.88181587623637</v>
      </c>
    </row>
    <row r="55" spans="1:7" ht="19.5" customHeight="1">
      <c r="A55" s="497" t="s">
        <v>201</v>
      </c>
      <c r="B55" s="393" t="s">
        <v>46</v>
      </c>
      <c r="C55" s="394">
        <v>17016</v>
      </c>
      <c r="D55" s="394">
        <v>21500</v>
      </c>
      <c r="E55" s="394">
        <v>144832</v>
      </c>
      <c r="F55" s="407">
        <v>67.90045477513897</v>
      </c>
      <c r="G55" s="407">
        <v>67.82556571257305</v>
      </c>
    </row>
    <row r="56" spans="1:7" ht="29.25" customHeight="1">
      <c r="A56" s="497" t="s">
        <v>531</v>
      </c>
      <c r="B56" s="393" t="s">
        <v>189</v>
      </c>
      <c r="C56" s="394">
        <v>42</v>
      </c>
      <c r="D56" s="394">
        <v>35</v>
      </c>
      <c r="E56" s="394">
        <v>330</v>
      </c>
      <c r="F56" s="407">
        <v>194.44444444444443</v>
      </c>
      <c r="G56" s="407">
        <v>87.7659574468085</v>
      </c>
    </row>
    <row r="57" spans="1:7" ht="29.25" customHeight="1">
      <c r="A57" s="497" t="s">
        <v>532</v>
      </c>
      <c r="B57" s="393" t="s">
        <v>189</v>
      </c>
      <c r="C57" s="394">
        <v>21</v>
      </c>
      <c r="D57" s="394">
        <v>32</v>
      </c>
      <c r="E57" s="394">
        <v>143</v>
      </c>
      <c r="F57" s="407">
        <v>76.19047619047619</v>
      </c>
      <c r="G57" s="407">
        <v>56.07843137254902</v>
      </c>
    </row>
    <row r="58" spans="1:7" ht="29.25" customHeight="1">
      <c r="A58" s="497" t="s">
        <v>533</v>
      </c>
      <c r="B58" s="393" t="s">
        <v>189</v>
      </c>
      <c r="C58" s="394">
        <v>34</v>
      </c>
      <c r="D58" s="394">
        <v>32</v>
      </c>
      <c r="E58" s="394">
        <v>227</v>
      </c>
      <c r="F58" s="407">
        <v>200</v>
      </c>
      <c r="G58" s="407">
        <v>122.04301075268818</v>
      </c>
    </row>
    <row r="59" spans="1:7" ht="19.5" customHeight="1">
      <c r="A59" s="497" t="s">
        <v>190</v>
      </c>
      <c r="B59" s="393" t="s">
        <v>53</v>
      </c>
      <c r="C59" s="394">
        <v>447478</v>
      </c>
      <c r="D59" s="394">
        <v>493165</v>
      </c>
      <c r="E59" s="394">
        <v>4717797</v>
      </c>
      <c r="F59" s="407">
        <v>110.06476695501574</v>
      </c>
      <c r="G59" s="407">
        <v>81.58641034957252</v>
      </c>
    </row>
    <row r="60" spans="1:7" ht="19.5" customHeight="1">
      <c r="A60" s="497" t="s">
        <v>534</v>
      </c>
      <c r="B60" s="393" t="s">
        <v>53</v>
      </c>
      <c r="C60" s="394">
        <v>286291</v>
      </c>
      <c r="D60" s="394">
        <v>325591</v>
      </c>
      <c r="E60" s="394">
        <v>2747129</v>
      </c>
      <c r="F60" s="407">
        <v>115.50039730964612</v>
      </c>
      <c r="G60" s="407">
        <v>81.34539016563537</v>
      </c>
    </row>
    <row r="61" spans="1:7" ht="19.5" customHeight="1">
      <c r="A61" s="497" t="s">
        <v>535</v>
      </c>
      <c r="B61" s="393" t="s">
        <v>53</v>
      </c>
      <c r="C61" s="394">
        <v>107033</v>
      </c>
      <c r="D61" s="394">
        <v>121895</v>
      </c>
      <c r="E61" s="394">
        <v>792048</v>
      </c>
      <c r="F61" s="407">
        <v>109.00709156434722</v>
      </c>
      <c r="G61" s="407">
        <v>88.16599136203749</v>
      </c>
    </row>
    <row r="62" spans="1:7" ht="19.5" customHeight="1">
      <c r="A62" s="497" t="s">
        <v>536</v>
      </c>
      <c r="B62" s="393" t="s">
        <v>53</v>
      </c>
      <c r="C62" s="394">
        <v>53225</v>
      </c>
      <c r="D62" s="394">
        <v>59500</v>
      </c>
      <c r="E62" s="394">
        <v>274635</v>
      </c>
      <c r="F62" s="407">
        <v>103.06064122772072</v>
      </c>
      <c r="G62" s="407">
        <v>93.97744965524322</v>
      </c>
    </row>
    <row r="63" spans="1:7" ht="19.5" customHeight="1">
      <c r="A63" s="497" t="s">
        <v>388</v>
      </c>
      <c r="B63" s="393" t="s">
        <v>389</v>
      </c>
      <c r="C63" s="394">
        <v>65</v>
      </c>
      <c r="D63" s="394">
        <v>41</v>
      </c>
      <c r="E63" s="394">
        <v>154</v>
      </c>
      <c r="F63" s="407">
        <v>683.3333333333333</v>
      </c>
      <c r="G63" s="407">
        <v>265.51724137931035</v>
      </c>
    </row>
    <row r="64" spans="1:7" ht="19.5" customHeight="1">
      <c r="A64" s="497" t="s">
        <v>54</v>
      </c>
      <c r="B64" s="393" t="s">
        <v>537</v>
      </c>
      <c r="C64" s="394">
        <v>185</v>
      </c>
      <c r="D64" s="394">
        <v>211</v>
      </c>
      <c r="E64" s="394">
        <v>1737</v>
      </c>
      <c r="F64" s="407">
        <v>113.44086021505377</v>
      </c>
      <c r="G64" s="407">
        <v>100.40462427745665</v>
      </c>
    </row>
    <row r="65" spans="1:7" ht="19.5" customHeight="1">
      <c r="A65" s="497" t="s">
        <v>55</v>
      </c>
      <c r="B65" s="393" t="s">
        <v>537</v>
      </c>
      <c r="C65" s="394">
        <v>242</v>
      </c>
      <c r="D65" s="394">
        <v>258</v>
      </c>
      <c r="E65" s="394">
        <v>1886</v>
      </c>
      <c r="F65" s="407">
        <v>117.27272727272727</v>
      </c>
      <c r="G65" s="407">
        <v>103.56946732564525</v>
      </c>
    </row>
    <row r="66" spans="1:7" ht="19.5" customHeight="1">
      <c r="A66" s="497" t="s">
        <v>56</v>
      </c>
      <c r="B66" s="393" t="s">
        <v>538</v>
      </c>
      <c r="C66" s="394">
        <v>3230</v>
      </c>
      <c r="D66" s="394">
        <v>3343</v>
      </c>
      <c r="E66" s="394">
        <v>27799</v>
      </c>
      <c r="F66" s="407">
        <v>122.36456808199121</v>
      </c>
      <c r="G66" s="407">
        <v>105.63134095831592</v>
      </c>
    </row>
    <row r="67" spans="1:7" ht="19.5" customHeight="1">
      <c r="A67" s="479"/>
      <c r="B67" s="480"/>
      <c r="C67" s="480"/>
      <c r="D67" s="480"/>
      <c r="E67" s="480"/>
      <c r="F67" s="480"/>
      <c r="G67" s="480"/>
    </row>
    <row r="68" spans="1:7" ht="19.5" customHeight="1">
      <c r="A68" s="479"/>
      <c r="B68" s="480"/>
      <c r="C68" s="480"/>
      <c r="D68" s="480"/>
      <c r="E68" s="480"/>
      <c r="F68" s="480"/>
      <c r="G68" s="480"/>
    </row>
    <row r="69" spans="1:7" ht="19.5" customHeight="1">
      <c r="A69" s="479"/>
      <c r="B69" s="480"/>
      <c r="C69" s="480"/>
      <c r="D69" s="480"/>
      <c r="E69" s="480"/>
      <c r="F69" s="480"/>
      <c r="G69" s="480"/>
    </row>
    <row r="70" spans="1:7" ht="19.5" customHeight="1">
      <c r="A70" s="479"/>
      <c r="B70" s="480"/>
      <c r="C70" s="480"/>
      <c r="D70" s="480"/>
      <c r="E70" s="480"/>
      <c r="F70" s="480"/>
      <c r="G70" s="480"/>
    </row>
    <row r="71" spans="1:7" ht="19.5" customHeight="1">
      <c r="A71" s="479"/>
      <c r="B71" s="480"/>
      <c r="C71" s="480"/>
      <c r="D71" s="480"/>
      <c r="E71" s="480"/>
      <c r="F71" s="480"/>
      <c r="G71" s="480"/>
    </row>
    <row r="72" spans="1:7" ht="19.5" customHeight="1">
      <c r="A72" s="479"/>
      <c r="B72" s="480"/>
      <c r="C72" s="480"/>
      <c r="D72" s="480"/>
      <c r="E72" s="480"/>
      <c r="F72" s="480"/>
      <c r="G72" s="480"/>
    </row>
    <row r="73" spans="1:7" ht="19.5" customHeight="1">
      <c r="A73" s="479"/>
      <c r="B73" s="480"/>
      <c r="C73" s="480"/>
      <c r="D73" s="480"/>
      <c r="E73" s="480"/>
      <c r="F73" s="480"/>
      <c r="G73" s="480"/>
    </row>
    <row r="74" spans="1:7" ht="19.5" customHeight="1">
      <c r="A74" s="479"/>
      <c r="B74" s="480"/>
      <c r="C74" s="480"/>
      <c r="D74" s="480"/>
      <c r="E74" s="480"/>
      <c r="F74" s="480"/>
      <c r="G74" s="480"/>
    </row>
    <row r="75" spans="1:7" ht="19.5" customHeight="1">
      <c r="A75" s="479"/>
      <c r="B75" s="480"/>
      <c r="C75" s="480"/>
      <c r="D75" s="480"/>
      <c r="E75" s="480"/>
      <c r="F75" s="480"/>
      <c r="G75" s="480"/>
    </row>
    <row r="76" spans="1:7" ht="19.5" customHeight="1">
      <c r="A76" s="479"/>
      <c r="B76" s="480"/>
      <c r="C76" s="480"/>
      <c r="D76" s="480"/>
      <c r="E76" s="480"/>
      <c r="F76" s="480"/>
      <c r="G76" s="480"/>
    </row>
    <row r="77" spans="1:7" ht="19.5" customHeight="1">
      <c r="A77" s="479"/>
      <c r="B77" s="480"/>
      <c r="C77" s="480"/>
      <c r="D77" s="480"/>
      <c r="E77" s="480"/>
      <c r="F77" s="480"/>
      <c r="G77" s="480"/>
    </row>
    <row r="78" spans="1:7" ht="19.5" customHeight="1">
      <c r="A78" s="479"/>
      <c r="B78" s="480"/>
      <c r="C78" s="480"/>
      <c r="D78" s="480"/>
      <c r="E78" s="480"/>
      <c r="F78" s="480"/>
      <c r="G78" s="480"/>
    </row>
    <row r="79" spans="1:7" ht="19.5" customHeight="1">
      <c r="A79" s="479"/>
      <c r="B79" s="480"/>
      <c r="C79" s="480"/>
      <c r="D79" s="480"/>
      <c r="E79" s="480"/>
      <c r="F79" s="480"/>
      <c r="G79" s="480"/>
    </row>
    <row r="80" spans="1:7" ht="19.5" customHeight="1">
      <c r="A80" s="479"/>
      <c r="B80" s="480"/>
      <c r="C80" s="480"/>
      <c r="D80" s="480"/>
      <c r="E80" s="480"/>
      <c r="F80" s="480"/>
      <c r="G80" s="480"/>
    </row>
    <row r="81" spans="1:7" ht="19.5" customHeight="1">
      <c r="A81" s="479"/>
      <c r="B81" s="480"/>
      <c r="C81" s="480"/>
      <c r="D81" s="480"/>
      <c r="E81" s="480"/>
      <c r="F81" s="480"/>
      <c r="G81" s="480"/>
    </row>
    <row r="82" spans="1:7" ht="19.5" customHeight="1">
      <c r="A82" s="479"/>
      <c r="B82" s="480"/>
      <c r="C82" s="480"/>
      <c r="D82" s="480"/>
      <c r="E82" s="480"/>
      <c r="F82" s="480"/>
      <c r="G82" s="480"/>
    </row>
    <row r="83" spans="1:7" ht="19.5" customHeight="1">
      <c r="A83" s="479"/>
      <c r="B83" s="480"/>
      <c r="C83" s="480"/>
      <c r="D83" s="480"/>
      <c r="E83" s="480"/>
      <c r="F83" s="480"/>
      <c r="G83" s="480"/>
    </row>
    <row r="84" spans="1:7" ht="19.5" customHeight="1">
      <c r="A84" s="479"/>
      <c r="B84" s="480"/>
      <c r="C84" s="480"/>
      <c r="D84" s="480"/>
      <c r="E84" s="480"/>
      <c r="F84" s="480"/>
      <c r="G84" s="480"/>
    </row>
    <row r="85" spans="1:7" ht="19.5" customHeight="1">
      <c r="A85" s="479"/>
      <c r="B85" s="480"/>
      <c r="C85" s="480"/>
      <c r="D85" s="480"/>
      <c r="E85" s="480"/>
      <c r="F85" s="480"/>
      <c r="G85" s="480"/>
    </row>
    <row r="86" spans="1:7" ht="19.5" customHeight="1">
      <c r="A86" s="479"/>
      <c r="B86" s="480"/>
      <c r="C86" s="480"/>
      <c r="D86" s="480"/>
      <c r="E86" s="480"/>
      <c r="F86" s="480"/>
      <c r="G86" s="480"/>
    </row>
    <row r="87" spans="1:7" ht="19.5" customHeight="1">
      <c r="A87" s="479"/>
      <c r="B87" s="480"/>
      <c r="C87" s="480"/>
      <c r="D87" s="480"/>
      <c r="E87" s="480"/>
      <c r="F87" s="480"/>
      <c r="G87" s="480"/>
    </row>
    <row r="88" spans="1:7" ht="19.5" customHeight="1">
      <c r="A88" s="479"/>
      <c r="B88" s="480"/>
      <c r="C88" s="480"/>
      <c r="D88" s="480"/>
      <c r="E88" s="480"/>
      <c r="F88" s="480"/>
      <c r="G88" s="480"/>
    </row>
    <row r="89" spans="1:7" ht="19.5" customHeight="1">
      <c r="A89" s="479"/>
      <c r="B89" s="480"/>
      <c r="C89" s="480"/>
      <c r="D89" s="480"/>
      <c r="E89" s="480"/>
      <c r="F89" s="480"/>
      <c r="G89" s="480"/>
    </row>
    <row r="90" spans="1:7" ht="19.5" customHeight="1">
      <c r="A90" s="479"/>
      <c r="B90" s="480"/>
      <c r="C90" s="480"/>
      <c r="D90" s="480"/>
      <c r="E90" s="480"/>
      <c r="F90" s="480"/>
      <c r="G90" s="480"/>
    </row>
    <row r="91" spans="1:7" ht="19.5" customHeight="1">
      <c r="A91" s="479"/>
      <c r="B91" s="480"/>
      <c r="C91" s="480"/>
      <c r="D91" s="480"/>
      <c r="E91" s="480"/>
      <c r="F91" s="480"/>
      <c r="G91" s="480"/>
    </row>
    <row r="92" spans="1:7" ht="19.5" customHeight="1">
      <c r="A92" s="479"/>
      <c r="B92" s="480"/>
      <c r="C92" s="480"/>
      <c r="D92" s="480"/>
      <c r="E92" s="480"/>
      <c r="F92" s="480"/>
      <c r="G92" s="480"/>
    </row>
    <row r="93" spans="1:7" ht="19.5" customHeight="1">
      <c r="A93" s="479"/>
      <c r="B93" s="480"/>
      <c r="C93" s="480"/>
      <c r="D93" s="480"/>
      <c r="E93" s="480"/>
      <c r="F93" s="480"/>
      <c r="G93" s="480"/>
    </row>
    <row r="94" spans="1:7" ht="15.75">
      <c r="A94" s="479"/>
      <c r="B94" s="480"/>
      <c r="C94" s="480"/>
      <c r="D94" s="480"/>
      <c r="E94" s="480"/>
      <c r="F94" s="480"/>
      <c r="G94" s="480"/>
    </row>
    <row r="95" spans="1:7" ht="15.75">
      <c r="A95" s="479"/>
      <c r="B95" s="480"/>
      <c r="C95" s="480"/>
      <c r="D95" s="480"/>
      <c r="E95" s="480"/>
      <c r="F95" s="480"/>
      <c r="G95" s="480"/>
    </row>
    <row r="96" spans="1:7" ht="15.75">
      <c r="A96" s="479"/>
      <c r="B96" s="480"/>
      <c r="C96" s="480"/>
      <c r="D96" s="480"/>
      <c r="E96" s="480"/>
      <c r="F96" s="480"/>
      <c r="G96" s="480"/>
    </row>
    <row r="97" spans="1:7" ht="15.75">
      <c r="A97" s="479"/>
      <c r="B97" s="480"/>
      <c r="C97" s="480"/>
      <c r="D97" s="480"/>
      <c r="E97" s="480"/>
      <c r="F97" s="480"/>
      <c r="G97" s="480"/>
    </row>
    <row r="98" spans="1:7" ht="15.75">
      <c r="A98" s="479"/>
      <c r="B98" s="480"/>
      <c r="C98" s="480"/>
      <c r="D98" s="480"/>
      <c r="E98" s="480"/>
      <c r="F98" s="480"/>
      <c r="G98" s="480"/>
    </row>
    <row r="99" spans="1:7" ht="15.75">
      <c r="A99" s="479"/>
      <c r="B99" s="480"/>
      <c r="C99" s="480"/>
      <c r="D99" s="480"/>
      <c r="E99" s="480"/>
      <c r="F99" s="480"/>
      <c r="G99" s="480"/>
    </row>
    <row r="100" spans="1:7" ht="15.75">
      <c r="A100" s="479"/>
      <c r="B100" s="480"/>
      <c r="C100" s="480"/>
      <c r="D100" s="480"/>
      <c r="E100" s="480"/>
      <c r="F100" s="480"/>
      <c r="G100" s="480"/>
    </row>
    <row r="101" spans="1:7" ht="15.75">
      <c r="A101" s="479"/>
      <c r="B101" s="480"/>
      <c r="C101" s="480"/>
      <c r="D101" s="480"/>
      <c r="E101" s="480"/>
      <c r="F101" s="480"/>
      <c r="G101" s="480"/>
    </row>
    <row r="102" spans="1:7" ht="15.75">
      <c r="A102" s="479"/>
      <c r="B102" s="480"/>
      <c r="C102" s="480"/>
      <c r="D102" s="480"/>
      <c r="E102" s="480"/>
      <c r="F102" s="480"/>
      <c r="G102" s="480"/>
    </row>
    <row r="103" spans="1:7" ht="15.75">
      <c r="A103" s="479"/>
      <c r="B103" s="480"/>
      <c r="C103" s="480"/>
      <c r="D103" s="480"/>
      <c r="E103" s="480"/>
      <c r="F103" s="480"/>
      <c r="G103" s="480"/>
    </row>
    <row r="104" spans="1:7" ht="15.75">
      <c r="A104" s="479"/>
      <c r="B104" s="480"/>
      <c r="C104" s="480"/>
      <c r="D104" s="480"/>
      <c r="E104" s="480"/>
      <c r="F104" s="480"/>
      <c r="G104" s="480"/>
    </row>
    <row r="105" spans="1:7" ht="15.75">
      <c r="A105" s="479"/>
      <c r="B105" s="480"/>
      <c r="C105" s="480"/>
      <c r="D105" s="480"/>
      <c r="E105" s="480"/>
      <c r="F105" s="480"/>
      <c r="G105" s="480"/>
    </row>
    <row r="106" spans="1:7" ht="15.75">
      <c r="A106" s="479"/>
      <c r="B106" s="480"/>
      <c r="C106" s="480"/>
      <c r="D106" s="480"/>
      <c r="E106" s="480"/>
      <c r="F106" s="480"/>
      <c r="G106" s="480"/>
    </row>
    <row r="107" spans="1:7" ht="15.75">
      <c r="A107" s="479"/>
      <c r="B107" s="480"/>
      <c r="C107" s="480"/>
      <c r="D107" s="480"/>
      <c r="E107" s="480"/>
      <c r="F107" s="480"/>
      <c r="G107" s="480"/>
    </row>
    <row r="108" spans="1:7" ht="15.75">
      <c r="A108" s="479"/>
      <c r="B108" s="480"/>
      <c r="C108" s="480"/>
      <c r="D108" s="480"/>
      <c r="E108" s="480"/>
      <c r="F108" s="480"/>
      <c r="G108" s="480"/>
    </row>
    <row r="109" spans="1:7" ht="15.75">
      <c r="A109" s="479"/>
      <c r="B109" s="480"/>
      <c r="C109" s="480"/>
      <c r="D109" s="480"/>
      <c r="E109" s="480"/>
      <c r="F109" s="480"/>
      <c r="G109" s="480"/>
    </row>
    <row r="110" spans="1:7" ht="15.75">
      <c r="A110" s="479"/>
      <c r="B110" s="480"/>
      <c r="C110" s="480"/>
      <c r="D110" s="480"/>
      <c r="E110" s="480"/>
      <c r="F110" s="480"/>
      <c r="G110" s="480"/>
    </row>
    <row r="111" spans="1:7" ht="15.75">
      <c r="A111" s="479"/>
      <c r="B111" s="480"/>
      <c r="C111" s="480"/>
      <c r="D111" s="480"/>
      <c r="E111" s="480"/>
      <c r="F111" s="480"/>
      <c r="G111" s="480"/>
    </row>
    <row r="112" spans="1:7" ht="15.75">
      <c r="A112" s="479"/>
      <c r="B112" s="480"/>
      <c r="C112" s="480"/>
      <c r="D112" s="480"/>
      <c r="E112" s="480"/>
      <c r="F112" s="480"/>
      <c r="G112" s="480"/>
    </row>
    <row r="113" spans="1:7" ht="15.75">
      <c r="A113" s="479"/>
      <c r="B113" s="480"/>
      <c r="C113" s="480"/>
      <c r="D113" s="480"/>
      <c r="E113" s="480"/>
      <c r="F113" s="480"/>
      <c r="G113" s="480"/>
    </row>
    <row r="114" spans="1:7" ht="15.75">
      <c r="A114" s="479"/>
      <c r="B114" s="480"/>
      <c r="C114" s="480"/>
      <c r="D114" s="480"/>
      <c r="E114" s="480"/>
      <c r="F114" s="480"/>
      <c r="G114" s="480"/>
    </row>
    <row r="115" spans="1:7" ht="15.75">
      <c r="A115" s="479"/>
      <c r="B115" s="480"/>
      <c r="C115" s="480"/>
      <c r="D115" s="480"/>
      <c r="E115" s="480"/>
      <c r="F115" s="480"/>
      <c r="G115" s="480"/>
    </row>
    <row r="116" spans="1:7" ht="15.75">
      <c r="A116" s="479"/>
      <c r="B116" s="480"/>
      <c r="C116" s="480"/>
      <c r="D116" s="480"/>
      <c r="E116" s="480"/>
      <c r="F116" s="480"/>
      <c r="G116" s="480"/>
    </row>
    <row r="117" spans="1:7" ht="15.75">
      <c r="A117" s="479"/>
      <c r="B117" s="480"/>
      <c r="C117" s="480"/>
      <c r="D117" s="480"/>
      <c r="E117" s="480"/>
      <c r="F117" s="480"/>
      <c r="G117" s="480"/>
    </row>
    <row r="118" spans="1:7" ht="15.75">
      <c r="A118" s="479"/>
      <c r="B118" s="480"/>
      <c r="C118" s="480"/>
      <c r="D118" s="480"/>
      <c r="E118" s="480"/>
      <c r="F118" s="480"/>
      <c r="G118" s="480"/>
    </row>
    <row r="119" spans="1:7" ht="15.75">
      <c r="A119" s="479"/>
      <c r="B119" s="480"/>
      <c r="C119" s="480"/>
      <c r="D119" s="480"/>
      <c r="E119" s="480"/>
      <c r="F119" s="480"/>
      <c r="G119" s="480"/>
    </row>
    <row r="120" spans="1:7" ht="15.75">
      <c r="A120" s="479"/>
      <c r="B120" s="480"/>
      <c r="C120" s="480"/>
      <c r="D120" s="480"/>
      <c r="E120" s="480"/>
      <c r="F120" s="480"/>
      <c r="G120" s="480"/>
    </row>
    <row r="121" spans="1:7" ht="15.75">
      <c r="A121" s="479"/>
      <c r="B121" s="480"/>
      <c r="C121" s="480"/>
      <c r="D121" s="480"/>
      <c r="E121" s="480"/>
      <c r="F121" s="480"/>
      <c r="G121" s="480"/>
    </row>
    <row r="122" spans="1:7" ht="15.75">
      <c r="A122" s="479"/>
      <c r="B122" s="480"/>
      <c r="C122" s="480"/>
      <c r="D122" s="480"/>
      <c r="E122" s="480"/>
      <c r="F122" s="480"/>
      <c r="G122" s="480"/>
    </row>
    <row r="123" spans="1:7" ht="15.75">
      <c r="A123" s="479"/>
      <c r="B123" s="480"/>
      <c r="C123" s="480"/>
      <c r="D123" s="480"/>
      <c r="E123" s="480"/>
      <c r="F123" s="480"/>
      <c r="G123" s="480"/>
    </row>
    <row r="124" spans="1:7" ht="15.75">
      <c r="A124" s="479"/>
      <c r="B124" s="480"/>
      <c r="C124" s="480"/>
      <c r="D124" s="480"/>
      <c r="E124" s="480"/>
      <c r="F124" s="480"/>
      <c r="G124" s="480"/>
    </row>
    <row r="125" spans="1:7" ht="15.75">
      <c r="A125" s="479"/>
      <c r="B125" s="480"/>
      <c r="C125" s="480"/>
      <c r="D125" s="480"/>
      <c r="E125" s="480"/>
      <c r="F125" s="480"/>
      <c r="G125" s="480"/>
    </row>
    <row r="126" spans="1:7" ht="15.75">
      <c r="A126" s="479"/>
      <c r="B126" s="480"/>
      <c r="C126" s="480"/>
      <c r="D126" s="480"/>
      <c r="E126" s="480"/>
      <c r="F126" s="480"/>
      <c r="G126" s="480"/>
    </row>
    <row r="127" spans="1:7" ht="15.75">
      <c r="A127" s="479"/>
      <c r="B127" s="480"/>
      <c r="C127" s="480"/>
      <c r="D127" s="480"/>
      <c r="E127" s="480"/>
      <c r="F127" s="480"/>
      <c r="G127" s="480"/>
    </row>
    <row r="128" spans="1:7" ht="15.75">
      <c r="A128" s="479"/>
      <c r="B128" s="480"/>
      <c r="C128" s="480"/>
      <c r="D128" s="480"/>
      <c r="E128" s="480"/>
      <c r="F128" s="480"/>
      <c r="G128" s="480"/>
    </row>
    <row r="129" spans="1:7" ht="15.75">
      <c r="A129" s="479"/>
      <c r="B129" s="480"/>
      <c r="C129" s="480"/>
      <c r="D129" s="480"/>
      <c r="E129" s="480"/>
      <c r="F129" s="480"/>
      <c r="G129" s="480"/>
    </row>
    <row r="130" spans="1:7" ht="15.75">
      <c r="A130" s="479"/>
      <c r="B130" s="480"/>
      <c r="C130" s="480"/>
      <c r="D130" s="480"/>
      <c r="E130" s="480"/>
      <c r="F130" s="480"/>
      <c r="G130" s="480"/>
    </row>
    <row r="131" spans="1:7" ht="15.75">
      <c r="A131" s="479"/>
      <c r="B131" s="480"/>
      <c r="C131" s="480"/>
      <c r="D131" s="480"/>
      <c r="E131" s="480"/>
      <c r="F131" s="480"/>
      <c r="G131" s="480"/>
    </row>
    <row r="132" spans="1:7" ht="15.75">
      <c r="A132" s="479"/>
      <c r="B132" s="480"/>
      <c r="C132" s="480"/>
      <c r="D132" s="480"/>
      <c r="E132" s="480"/>
      <c r="F132" s="480"/>
      <c r="G132" s="480"/>
    </row>
    <row r="133" spans="1:7" ht="15.75">
      <c r="A133" s="479"/>
      <c r="B133" s="480"/>
      <c r="C133" s="480"/>
      <c r="D133" s="480"/>
      <c r="E133" s="480"/>
      <c r="F133" s="480"/>
      <c r="G133" s="480"/>
    </row>
    <row r="134" spans="1:7" ht="15.75">
      <c r="A134" s="479"/>
      <c r="B134" s="480"/>
      <c r="C134" s="480"/>
      <c r="D134" s="480"/>
      <c r="E134" s="480"/>
      <c r="F134" s="480"/>
      <c r="G134" s="480"/>
    </row>
    <row r="135" spans="1:7" ht="15.75">
      <c r="A135" s="479"/>
      <c r="B135" s="480"/>
      <c r="C135" s="480"/>
      <c r="D135" s="480"/>
      <c r="E135" s="480"/>
      <c r="F135" s="480"/>
      <c r="G135" s="480"/>
    </row>
    <row r="136" spans="1:7" ht="15.75">
      <c r="A136" s="479"/>
      <c r="B136" s="480"/>
      <c r="C136" s="480"/>
      <c r="D136" s="480"/>
      <c r="E136" s="480"/>
      <c r="F136" s="480"/>
      <c r="G136" s="480"/>
    </row>
    <row r="137" spans="1:7" ht="15.75">
      <c r="A137" s="479"/>
      <c r="B137" s="480"/>
      <c r="C137" s="480"/>
      <c r="D137" s="480"/>
      <c r="E137" s="480"/>
      <c r="F137" s="480"/>
      <c r="G137" s="480"/>
    </row>
    <row r="138" spans="1:7" ht="15.75">
      <c r="A138" s="479"/>
      <c r="B138" s="480"/>
      <c r="C138" s="480"/>
      <c r="D138" s="480"/>
      <c r="E138" s="480"/>
      <c r="F138" s="480"/>
      <c r="G138" s="480"/>
    </row>
    <row r="139" spans="1:7" ht="15.75">
      <c r="A139" s="479"/>
      <c r="B139" s="480"/>
      <c r="C139" s="480"/>
      <c r="D139" s="480"/>
      <c r="E139" s="480"/>
      <c r="F139" s="480"/>
      <c r="G139" s="480"/>
    </row>
    <row r="140" spans="1:7" ht="15.75">
      <c r="A140" s="479"/>
      <c r="B140" s="480"/>
      <c r="C140" s="480"/>
      <c r="D140" s="480"/>
      <c r="E140" s="480"/>
      <c r="F140" s="480"/>
      <c r="G140" s="480"/>
    </row>
    <row r="141" spans="1:7" ht="15.75">
      <c r="A141" s="479"/>
      <c r="B141" s="480"/>
      <c r="C141" s="480"/>
      <c r="D141" s="480"/>
      <c r="E141" s="480"/>
      <c r="F141" s="480"/>
      <c r="G141" s="480"/>
    </row>
    <row r="142" spans="1:7" ht="15.75">
      <c r="A142" s="479"/>
      <c r="B142" s="480"/>
      <c r="C142" s="480"/>
      <c r="D142" s="480"/>
      <c r="E142" s="480"/>
      <c r="F142" s="480"/>
      <c r="G142" s="480"/>
    </row>
    <row r="143" spans="1:7" ht="15.75">
      <c r="A143" s="479"/>
      <c r="B143" s="480"/>
      <c r="C143" s="480"/>
      <c r="D143" s="480"/>
      <c r="E143" s="480"/>
      <c r="F143" s="480"/>
      <c r="G143" s="480"/>
    </row>
    <row r="144" spans="1:7" ht="15.75">
      <c r="A144" s="479"/>
      <c r="B144" s="480"/>
      <c r="C144" s="480"/>
      <c r="D144" s="480"/>
      <c r="E144" s="480"/>
      <c r="F144" s="480"/>
      <c r="G144" s="480"/>
    </row>
    <row r="145" spans="1:7" ht="15.75">
      <c r="A145" s="479"/>
      <c r="B145" s="480"/>
      <c r="C145" s="480"/>
      <c r="D145" s="480"/>
      <c r="E145" s="480"/>
      <c r="F145" s="480"/>
      <c r="G145" s="480"/>
    </row>
    <row r="146" spans="1:7" ht="15.75">
      <c r="A146" s="479"/>
      <c r="B146" s="480"/>
      <c r="C146" s="480"/>
      <c r="D146" s="480"/>
      <c r="E146" s="480"/>
      <c r="F146" s="480"/>
      <c r="G146" s="480"/>
    </row>
    <row r="147" spans="1:7" ht="15.75">
      <c r="A147" s="479"/>
      <c r="B147" s="480"/>
      <c r="C147" s="480"/>
      <c r="D147" s="480"/>
      <c r="E147" s="480"/>
      <c r="F147" s="480"/>
      <c r="G147" s="480"/>
    </row>
    <row r="148" spans="1:7" ht="15.75">
      <c r="A148" s="479"/>
      <c r="B148" s="480"/>
      <c r="C148" s="480"/>
      <c r="D148" s="480"/>
      <c r="E148" s="480"/>
      <c r="F148" s="480"/>
      <c r="G148" s="480"/>
    </row>
    <row r="149" spans="1:7" ht="15.75">
      <c r="A149" s="479"/>
      <c r="B149" s="480"/>
      <c r="C149" s="480"/>
      <c r="D149" s="480"/>
      <c r="E149" s="480"/>
      <c r="F149" s="480"/>
      <c r="G149" s="480"/>
    </row>
    <row r="150" spans="1:7" ht="15.75">
      <c r="A150" s="479"/>
      <c r="B150" s="480"/>
      <c r="C150" s="480"/>
      <c r="D150" s="480"/>
      <c r="E150" s="480"/>
      <c r="F150" s="480"/>
      <c r="G150" s="480"/>
    </row>
    <row r="151" spans="1:7" ht="15.75">
      <c r="A151" s="479"/>
      <c r="B151" s="480"/>
      <c r="C151" s="480"/>
      <c r="D151" s="480"/>
      <c r="E151" s="480"/>
      <c r="F151" s="480"/>
      <c r="G151" s="480"/>
    </row>
    <row r="152" spans="1:7" ht="15.75">
      <c r="A152" s="479"/>
      <c r="B152" s="480"/>
      <c r="C152" s="480"/>
      <c r="D152" s="480"/>
      <c r="E152" s="480"/>
      <c r="F152" s="480"/>
      <c r="G152" s="480"/>
    </row>
    <row r="153" spans="1:7" ht="15.75">
      <c r="A153" s="479"/>
      <c r="B153" s="480"/>
      <c r="C153" s="480"/>
      <c r="D153" s="480"/>
      <c r="E153" s="480"/>
      <c r="F153" s="480"/>
      <c r="G153" s="480"/>
    </row>
    <row r="154" spans="1:7" ht="15.75">
      <c r="A154" s="479"/>
      <c r="B154" s="480"/>
      <c r="C154" s="480"/>
      <c r="D154" s="480"/>
      <c r="E154" s="480"/>
      <c r="F154" s="480"/>
      <c r="G154" s="480"/>
    </row>
    <row r="155" spans="1:7" ht="15.75">
      <c r="A155" s="479"/>
      <c r="B155" s="480"/>
      <c r="C155" s="480"/>
      <c r="D155" s="480"/>
      <c r="E155" s="480"/>
      <c r="F155" s="480"/>
      <c r="G155" s="480"/>
    </row>
    <row r="156" spans="1:7" ht="15.75">
      <c r="A156" s="479"/>
      <c r="B156" s="480"/>
      <c r="C156" s="480"/>
      <c r="D156" s="480"/>
      <c r="E156" s="480"/>
      <c r="F156" s="480"/>
      <c r="G156" s="480"/>
    </row>
    <row r="157" spans="1:7" ht="15.75">
      <c r="A157" s="479"/>
      <c r="B157" s="480"/>
      <c r="C157" s="480"/>
      <c r="D157" s="480"/>
      <c r="E157" s="480"/>
      <c r="F157" s="480"/>
      <c r="G157" s="480"/>
    </row>
  </sheetData>
  <sheetProtection/>
  <mergeCells count="8">
    <mergeCell ref="A1:G1"/>
    <mergeCell ref="A3:A6"/>
    <mergeCell ref="B3:B6"/>
    <mergeCell ref="A41:G41"/>
    <mergeCell ref="A43:A46"/>
    <mergeCell ref="B43:B46"/>
    <mergeCell ref="F3:G3"/>
    <mergeCell ref="F43:G43"/>
  </mergeCells>
  <printOptions horizontalCentered="1"/>
  <pageMargins left="0.03937007874015748" right="0" top="0.43" bottom="0.7086614173228347" header="0.31496062992125984" footer="0.3149606299212598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J153"/>
  <sheetViews>
    <sheetView zoomScalePageLayoutView="0" workbookViewId="0" topLeftCell="A1">
      <selection activeCell="L9" sqref="L9"/>
    </sheetView>
  </sheetViews>
  <sheetFormatPr defaultColWidth="9.140625" defaultRowHeight="12.75"/>
  <cols>
    <col min="1" max="1" width="36.57421875" style="564" customWidth="1"/>
    <col min="2" max="2" width="10.57421875" style="572" bestFit="1" customWidth="1"/>
    <col min="3" max="3" width="10.140625" style="572" bestFit="1" customWidth="1"/>
    <col min="4" max="5" width="12.00390625" style="572" customWidth="1"/>
    <col min="6" max="7" width="11.7109375" style="572" customWidth="1"/>
    <col min="8" max="16384" width="9.140625" style="564" customWidth="1"/>
  </cols>
  <sheetData>
    <row r="1" spans="1:8" ht="39" customHeight="1">
      <c r="A1" s="598" t="s">
        <v>448</v>
      </c>
      <c r="B1" s="598"/>
      <c r="C1" s="598"/>
      <c r="D1" s="598"/>
      <c r="E1" s="598"/>
      <c r="F1" s="598"/>
      <c r="G1" s="598"/>
      <c r="H1" s="598"/>
    </row>
    <row r="2" spans="1:8" ht="21" customHeight="1" thickBot="1">
      <c r="A2" s="565"/>
      <c r="B2" s="565"/>
      <c r="C2" s="565"/>
      <c r="D2" s="565"/>
      <c r="E2" s="565"/>
      <c r="F2" s="565"/>
      <c r="G2" s="565"/>
      <c r="H2" s="565"/>
    </row>
    <row r="3" spans="1:8" s="136" customFormat="1" ht="29.25" customHeight="1">
      <c r="A3" s="599"/>
      <c r="B3" s="601" t="s">
        <v>161</v>
      </c>
      <c r="C3" s="562" t="s">
        <v>45</v>
      </c>
      <c r="D3" s="562" t="s">
        <v>45</v>
      </c>
      <c r="E3" s="562" t="s">
        <v>193</v>
      </c>
      <c r="F3" s="601" t="s">
        <v>254</v>
      </c>
      <c r="G3" s="601"/>
      <c r="H3" s="601"/>
    </row>
    <row r="4" spans="1:8" s="136" customFormat="1" ht="21.75" customHeight="1">
      <c r="A4" s="600"/>
      <c r="B4" s="602"/>
      <c r="C4" s="566" t="s">
        <v>255</v>
      </c>
      <c r="D4" s="566" t="s">
        <v>257</v>
      </c>
      <c r="E4" s="566" t="s">
        <v>256</v>
      </c>
      <c r="F4" s="567" t="s">
        <v>258</v>
      </c>
      <c r="G4" s="567" t="s">
        <v>259</v>
      </c>
      <c r="H4" s="567" t="s">
        <v>260</v>
      </c>
    </row>
    <row r="5" spans="1:8" s="136" customFormat="1" ht="21.75" customHeight="1">
      <c r="A5" s="600"/>
      <c r="B5" s="602"/>
      <c r="C5" s="566" t="s">
        <v>196</v>
      </c>
      <c r="D5" s="566" t="s">
        <v>196</v>
      </c>
      <c r="E5" s="566" t="s">
        <v>196</v>
      </c>
      <c r="F5" s="566" t="s">
        <v>196</v>
      </c>
      <c r="G5" s="566" t="s">
        <v>196</v>
      </c>
      <c r="H5" s="566" t="s">
        <v>196</v>
      </c>
    </row>
    <row r="6" spans="1:8" s="136" customFormat="1" ht="21.75" customHeight="1">
      <c r="A6" s="600"/>
      <c r="B6" s="603"/>
      <c r="C6" s="563">
        <v>2023</v>
      </c>
      <c r="D6" s="563">
        <v>2023</v>
      </c>
      <c r="E6" s="563">
        <v>2023</v>
      </c>
      <c r="F6" s="563">
        <v>2023</v>
      </c>
      <c r="G6" s="563">
        <v>2023</v>
      </c>
      <c r="H6" s="563">
        <v>2023</v>
      </c>
    </row>
    <row r="7" spans="1:10" s="568" customFormat="1" ht="15">
      <c r="A7" s="521" t="s">
        <v>198</v>
      </c>
      <c r="B7" s="522" t="s">
        <v>46</v>
      </c>
      <c r="C7" s="523">
        <v>4380</v>
      </c>
      <c r="D7" s="523">
        <v>4678</v>
      </c>
      <c r="E7" s="523">
        <v>4283</v>
      </c>
      <c r="F7" s="524">
        <v>81.14116339384957</v>
      </c>
      <c r="G7" s="524">
        <v>101.73988690735104</v>
      </c>
      <c r="H7" s="524">
        <v>108.89905924230867</v>
      </c>
      <c r="J7" s="575"/>
    </row>
    <row r="8" spans="1:8" s="569" customFormat="1" ht="15.75">
      <c r="A8" s="521" t="s">
        <v>387</v>
      </c>
      <c r="B8" s="522" t="s">
        <v>504</v>
      </c>
      <c r="C8" s="523">
        <v>324734</v>
      </c>
      <c r="D8" s="523">
        <v>430988</v>
      </c>
      <c r="E8" s="523">
        <v>454564</v>
      </c>
      <c r="F8" s="524">
        <v>100.4547366858048</v>
      </c>
      <c r="G8" s="524">
        <v>110.2908586548747</v>
      </c>
      <c r="H8" s="524">
        <v>161.25523695329045</v>
      </c>
    </row>
    <row r="9" spans="1:8" s="569" customFormat="1" ht="25.5">
      <c r="A9" s="521" t="s">
        <v>505</v>
      </c>
      <c r="B9" s="522" t="s">
        <v>46</v>
      </c>
      <c r="C9" s="523">
        <v>5321</v>
      </c>
      <c r="D9" s="523">
        <v>6048</v>
      </c>
      <c r="E9" s="523">
        <v>6648</v>
      </c>
      <c r="F9" s="524">
        <v>99.79369842460615</v>
      </c>
      <c r="G9" s="524">
        <v>69.23869490555238</v>
      </c>
      <c r="H9" s="524">
        <v>94.05772495755518</v>
      </c>
    </row>
    <row r="10" spans="1:8" s="569" customFormat="1" ht="15.75">
      <c r="A10" s="521" t="s">
        <v>47</v>
      </c>
      <c r="B10" s="522" t="s">
        <v>46</v>
      </c>
      <c r="C10" s="523">
        <v>269</v>
      </c>
      <c r="D10" s="523">
        <v>237</v>
      </c>
      <c r="E10" s="523">
        <v>236</v>
      </c>
      <c r="F10" s="524">
        <v>71.16402116402116</v>
      </c>
      <c r="G10" s="524">
        <v>67.52136752136752</v>
      </c>
      <c r="H10" s="524">
        <v>55.26932084309133</v>
      </c>
    </row>
    <row r="11" spans="1:8" s="569" customFormat="1" ht="15.75">
      <c r="A11" s="521" t="s">
        <v>181</v>
      </c>
      <c r="B11" s="522" t="s">
        <v>182</v>
      </c>
      <c r="C11" s="523">
        <v>7522</v>
      </c>
      <c r="D11" s="523">
        <v>8742</v>
      </c>
      <c r="E11" s="523">
        <v>12952</v>
      </c>
      <c r="F11" s="524">
        <v>84.81226744841584</v>
      </c>
      <c r="G11" s="524">
        <v>125.08227214193732</v>
      </c>
      <c r="H11" s="524">
        <v>130.15777308813185</v>
      </c>
    </row>
    <row r="12" spans="1:8" s="569" customFormat="1" ht="15.75">
      <c r="A12" s="521" t="s">
        <v>183</v>
      </c>
      <c r="B12" s="522" t="s">
        <v>46</v>
      </c>
      <c r="C12" s="523">
        <v>32893</v>
      </c>
      <c r="D12" s="523">
        <v>9012</v>
      </c>
      <c r="E12" s="523">
        <v>5667</v>
      </c>
      <c r="F12" s="524">
        <v>121.28240109140518</v>
      </c>
      <c r="G12" s="524">
        <v>86.52904464714354</v>
      </c>
      <c r="H12" s="524">
        <v>45.97225602336335</v>
      </c>
    </row>
    <row r="13" spans="1:8" s="569" customFormat="1" ht="15.75">
      <c r="A13" s="521" t="s">
        <v>506</v>
      </c>
      <c r="B13" s="522" t="s">
        <v>46</v>
      </c>
      <c r="C13" s="523">
        <v>349918</v>
      </c>
      <c r="D13" s="523">
        <v>381146</v>
      </c>
      <c r="E13" s="523">
        <v>356022</v>
      </c>
      <c r="F13" s="524">
        <v>102.32418048366816</v>
      </c>
      <c r="G13" s="524">
        <v>115.84843953265005</v>
      </c>
      <c r="H13" s="524">
        <v>113.94125986923167</v>
      </c>
    </row>
    <row r="14" spans="1:8" s="569" customFormat="1" ht="15.75">
      <c r="A14" s="521" t="s">
        <v>507</v>
      </c>
      <c r="B14" s="522" t="s">
        <v>46</v>
      </c>
      <c r="C14" s="523">
        <v>119451</v>
      </c>
      <c r="D14" s="523">
        <v>114553</v>
      </c>
      <c r="E14" s="523">
        <v>119074</v>
      </c>
      <c r="F14" s="524">
        <v>116.61720199160402</v>
      </c>
      <c r="G14" s="524">
        <v>112.22544428551835</v>
      </c>
      <c r="H14" s="524">
        <v>113.77112773621502</v>
      </c>
    </row>
    <row r="15" spans="1:8" s="569" customFormat="1" ht="15.75">
      <c r="A15" s="521" t="s">
        <v>48</v>
      </c>
      <c r="B15" s="522" t="s">
        <v>182</v>
      </c>
      <c r="C15" s="523">
        <v>13202</v>
      </c>
      <c r="D15" s="523">
        <v>16791</v>
      </c>
      <c r="E15" s="523">
        <v>16420</v>
      </c>
      <c r="F15" s="524">
        <v>102.82732300023368</v>
      </c>
      <c r="G15" s="524">
        <v>103.13882063882065</v>
      </c>
      <c r="H15" s="524">
        <v>102.46489859594384</v>
      </c>
    </row>
    <row r="16" spans="1:8" s="569" customFormat="1" ht="15.75">
      <c r="A16" s="521" t="s">
        <v>508</v>
      </c>
      <c r="B16" s="522" t="s">
        <v>182</v>
      </c>
      <c r="C16" s="523">
        <v>3433</v>
      </c>
      <c r="D16" s="523">
        <v>4043</v>
      </c>
      <c r="E16" s="523">
        <v>4828</v>
      </c>
      <c r="F16" s="524">
        <v>104.5689917758148</v>
      </c>
      <c r="G16" s="524">
        <v>109.65554651478166</v>
      </c>
      <c r="H16" s="524">
        <v>116.7311411992263</v>
      </c>
    </row>
    <row r="17" spans="1:8" s="569" customFormat="1" ht="15.75">
      <c r="A17" s="521" t="s">
        <v>509</v>
      </c>
      <c r="B17" s="522" t="s">
        <v>182</v>
      </c>
      <c r="C17" s="523">
        <v>4150</v>
      </c>
      <c r="D17" s="523">
        <v>4844</v>
      </c>
      <c r="E17" s="523">
        <v>4756</v>
      </c>
      <c r="F17" s="524">
        <v>121.27410870835769</v>
      </c>
      <c r="G17" s="524">
        <v>107.28682170542636</v>
      </c>
      <c r="H17" s="524">
        <v>107.26206585475867</v>
      </c>
    </row>
    <row r="18" spans="1:8" s="569" customFormat="1" ht="15.75">
      <c r="A18" s="521" t="s">
        <v>510</v>
      </c>
      <c r="B18" s="522" t="s">
        <v>182</v>
      </c>
      <c r="C18" s="523">
        <v>3698</v>
      </c>
      <c r="D18" s="523">
        <v>5778</v>
      </c>
      <c r="E18" s="523">
        <v>6949</v>
      </c>
      <c r="F18" s="524">
        <v>75.1167986999797</v>
      </c>
      <c r="G18" s="524">
        <v>76.04632798104764</v>
      </c>
      <c r="H18" s="524">
        <v>79.32648401826484</v>
      </c>
    </row>
    <row r="19" spans="1:8" s="569" customFormat="1" ht="25.5">
      <c r="A19" s="521" t="s">
        <v>511</v>
      </c>
      <c r="B19" s="522" t="s">
        <v>385</v>
      </c>
      <c r="C19" s="523">
        <v>929</v>
      </c>
      <c r="D19" s="523">
        <v>871</v>
      </c>
      <c r="E19" s="523">
        <v>643</v>
      </c>
      <c r="F19" s="524">
        <v>80.78260869565217</v>
      </c>
      <c r="G19" s="524">
        <v>73.5641891891892</v>
      </c>
      <c r="H19" s="524">
        <v>71.1283185840708</v>
      </c>
    </row>
    <row r="20" spans="1:8" s="569" customFormat="1" ht="38.25">
      <c r="A20" s="521" t="s">
        <v>512</v>
      </c>
      <c r="B20" s="522" t="s">
        <v>385</v>
      </c>
      <c r="C20" s="523">
        <v>13153</v>
      </c>
      <c r="D20" s="523">
        <v>10402</v>
      </c>
      <c r="E20" s="523">
        <v>14664</v>
      </c>
      <c r="F20" s="524">
        <v>124.9928727549178</v>
      </c>
      <c r="G20" s="524">
        <v>99.569254331387</v>
      </c>
      <c r="H20" s="524">
        <v>119.87247608926674</v>
      </c>
    </row>
    <row r="21" spans="1:8" s="569" customFormat="1" ht="27.75" customHeight="1">
      <c r="A21" s="521" t="s">
        <v>513</v>
      </c>
      <c r="B21" s="522" t="s">
        <v>385</v>
      </c>
      <c r="C21" s="523">
        <v>876</v>
      </c>
      <c r="D21" s="523">
        <v>985</v>
      </c>
      <c r="E21" s="523">
        <v>907</v>
      </c>
      <c r="F21" s="524">
        <v>118.05929919137466</v>
      </c>
      <c r="G21" s="524">
        <v>285.50724637681157</v>
      </c>
      <c r="H21" s="524">
        <v>36.750405186385734</v>
      </c>
    </row>
    <row r="22" spans="1:8" s="569" customFormat="1" ht="63.75">
      <c r="A22" s="521" t="s">
        <v>514</v>
      </c>
      <c r="B22" s="522" t="s">
        <v>385</v>
      </c>
      <c r="C22" s="523">
        <v>12842</v>
      </c>
      <c r="D22" s="523">
        <v>17120</v>
      </c>
      <c r="E22" s="523">
        <v>18499</v>
      </c>
      <c r="F22" s="524">
        <v>105.27955402525005</v>
      </c>
      <c r="G22" s="524">
        <v>123.64581828686984</v>
      </c>
      <c r="H22" s="524">
        <v>151.49455409057407</v>
      </c>
    </row>
    <row r="23" spans="1:8" s="569" customFormat="1" ht="25.5">
      <c r="A23" s="521" t="s">
        <v>515</v>
      </c>
      <c r="B23" s="522" t="s">
        <v>384</v>
      </c>
      <c r="C23" s="523">
        <v>215</v>
      </c>
      <c r="D23" s="523">
        <v>86</v>
      </c>
      <c r="E23" s="523">
        <v>76</v>
      </c>
      <c r="F23" s="524">
        <v>154.67625899280574</v>
      </c>
      <c r="G23" s="524">
        <v>33.99209486166008</v>
      </c>
      <c r="H23" s="524">
        <v>55.88235294117647</v>
      </c>
    </row>
    <row r="24" spans="1:8" s="569" customFormat="1" ht="15.75">
      <c r="A24" s="521" t="s">
        <v>516</v>
      </c>
      <c r="B24" s="522" t="s">
        <v>46</v>
      </c>
      <c r="C24" s="523">
        <v>570913</v>
      </c>
      <c r="D24" s="523">
        <v>607172</v>
      </c>
      <c r="E24" s="523">
        <v>817412</v>
      </c>
      <c r="F24" s="524">
        <v>148.57350304348844</v>
      </c>
      <c r="G24" s="524">
        <v>96.50916974762134</v>
      </c>
      <c r="H24" s="524">
        <v>108.75625332623736</v>
      </c>
    </row>
    <row r="25" spans="1:8" s="569" customFormat="1" ht="15.75">
      <c r="A25" s="521" t="s">
        <v>517</v>
      </c>
      <c r="B25" s="522" t="s">
        <v>383</v>
      </c>
      <c r="C25" s="523">
        <v>6718</v>
      </c>
      <c r="D25" s="523">
        <v>6619</v>
      </c>
      <c r="E25" s="523">
        <v>5259</v>
      </c>
      <c r="F25" s="524">
        <v>76.3756252842201</v>
      </c>
      <c r="G25" s="524">
        <v>62.27888596161084</v>
      </c>
      <c r="H25" s="524">
        <v>58.970621215519174</v>
      </c>
    </row>
    <row r="26" spans="1:8" s="569" customFormat="1" ht="15.75">
      <c r="A26" s="521" t="s">
        <v>518</v>
      </c>
      <c r="B26" s="522" t="s">
        <v>184</v>
      </c>
      <c r="C26" s="523">
        <v>4361</v>
      </c>
      <c r="D26" s="523">
        <v>6515</v>
      </c>
      <c r="E26" s="523">
        <v>5702</v>
      </c>
      <c r="F26" s="524">
        <v>110.48897897137067</v>
      </c>
      <c r="G26" s="524">
        <v>129.78087649402391</v>
      </c>
      <c r="H26" s="524">
        <v>150.84656084656086</v>
      </c>
    </row>
    <row r="27" spans="1:8" s="569" customFormat="1" ht="15.75">
      <c r="A27" s="521" t="s">
        <v>519</v>
      </c>
      <c r="B27" s="522" t="s">
        <v>184</v>
      </c>
      <c r="C27" s="523">
        <v>4.5</v>
      </c>
      <c r="D27" s="523">
        <v>3.5</v>
      </c>
      <c r="E27" s="523">
        <v>6</v>
      </c>
      <c r="F27" s="524">
        <v>112.5</v>
      </c>
      <c r="G27" s="524">
        <v>58.333333333333336</v>
      </c>
      <c r="H27" s="524">
        <v>75</v>
      </c>
    </row>
    <row r="28" spans="1:8" s="569" customFormat="1" ht="15.75">
      <c r="A28" s="521" t="s">
        <v>185</v>
      </c>
      <c r="B28" s="522" t="s">
        <v>46</v>
      </c>
      <c r="C28" s="523">
        <v>293</v>
      </c>
      <c r="D28" s="523">
        <v>368</v>
      </c>
      <c r="E28" s="523">
        <v>423</v>
      </c>
      <c r="F28" s="524">
        <v>74.36548223350253</v>
      </c>
      <c r="G28" s="524">
        <v>95.09043927648578</v>
      </c>
      <c r="H28" s="524">
        <v>118.4873949579832</v>
      </c>
    </row>
    <row r="29" spans="1:8" s="569" customFormat="1" ht="15.75">
      <c r="A29" s="521" t="s">
        <v>520</v>
      </c>
      <c r="B29" s="522" t="s">
        <v>46</v>
      </c>
      <c r="C29" s="523">
        <v>651</v>
      </c>
      <c r="D29" s="523">
        <v>1487</v>
      </c>
      <c r="E29" s="523">
        <v>1142</v>
      </c>
      <c r="F29" s="524">
        <v>98.04216867469879</v>
      </c>
      <c r="G29" s="524">
        <v>102.05902539464653</v>
      </c>
      <c r="H29" s="524">
        <v>66.55011655011654</v>
      </c>
    </row>
    <row r="30" spans="1:8" s="569" customFormat="1" ht="25.5">
      <c r="A30" s="521" t="s">
        <v>521</v>
      </c>
      <c r="B30" s="522" t="s">
        <v>46</v>
      </c>
      <c r="C30" s="523">
        <v>11592</v>
      </c>
      <c r="D30" s="523">
        <v>18031</v>
      </c>
      <c r="E30" s="523">
        <v>17071</v>
      </c>
      <c r="F30" s="524">
        <v>137.65586034912718</v>
      </c>
      <c r="G30" s="524">
        <v>96.87315317251384</v>
      </c>
      <c r="H30" s="524">
        <v>108.85728861114654</v>
      </c>
    </row>
    <row r="31" spans="1:8" s="569" customFormat="1" ht="25.5">
      <c r="A31" s="521" t="s">
        <v>186</v>
      </c>
      <c r="B31" s="522" t="s">
        <v>187</v>
      </c>
      <c r="C31" s="523">
        <v>1541</v>
      </c>
      <c r="D31" s="523">
        <v>2108</v>
      </c>
      <c r="E31" s="523">
        <v>1839</v>
      </c>
      <c r="F31" s="524">
        <v>128.73851294903926</v>
      </c>
      <c r="G31" s="524">
        <v>152.0923520923521</v>
      </c>
      <c r="H31" s="524">
        <v>121.3060686015831</v>
      </c>
    </row>
    <row r="32" spans="1:8" s="569" customFormat="1" ht="15.75">
      <c r="A32" s="521" t="s">
        <v>49</v>
      </c>
      <c r="B32" s="522" t="s">
        <v>50</v>
      </c>
      <c r="C32" s="523">
        <v>9154938</v>
      </c>
      <c r="D32" s="523">
        <v>9510677</v>
      </c>
      <c r="E32" s="523">
        <v>9581760</v>
      </c>
      <c r="F32" s="524">
        <v>108.67583269340186</v>
      </c>
      <c r="G32" s="524">
        <v>101.13720747400741</v>
      </c>
      <c r="H32" s="524">
        <v>210.36371308498582</v>
      </c>
    </row>
    <row r="33" spans="1:8" s="569" customFormat="1" ht="15.75">
      <c r="A33" s="521" t="s">
        <v>199</v>
      </c>
      <c r="B33" s="522" t="s">
        <v>50</v>
      </c>
      <c r="C33" s="523">
        <v>32216</v>
      </c>
      <c r="D33" s="523">
        <v>38827</v>
      </c>
      <c r="E33" s="523">
        <v>44428</v>
      </c>
      <c r="F33" s="524">
        <v>69.81017595562105</v>
      </c>
      <c r="G33" s="524">
        <v>68.40797773001162</v>
      </c>
      <c r="H33" s="524">
        <v>202.87684369149278</v>
      </c>
    </row>
    <row r="34" spans="1:8" s="569" customFormat="1" ht="25.5">
      <c r="A34" s="521" t="s">
        <v>522</v>
      </c>
      <c r="B34" s="522" t="s">
        <v>46</v>
      </c>
      <c r="C34" s="523">
        <v>63</v>
      </c>
      <c r="D34" s="523">
        <v>70</v>
      </c>
      <c r="E34" s="523">
        <v>91</v>
      </c>
      <c r="F34" s="524">
        <v>67.74193548387096</v>
      </c>
      <c r="G34" s="524">
        <v>100</v>
      </c>
      <c r="H34" s="524">
        <v>171.69811320754718</v>
      </c>
    </row>
    <row r="35" spans="1:8" s="569" customFormat="1" ht="15.75">
      <c r="A35" s="525" t="s">
        <v>200</v>
      </c>
      <c r="B35" s="522" t="s">
        <v>46</v>
      </c>
      <c r="C35" s="523">
        <v>1627</v>
      </c>
      <c r="D35" s="523">
        <v>1474</v>
      </c>
      <c r="E35" s="523">
        <v>1026</v>
      </c>
      <c r="F35" s="524">
        <v>96.1015948021264</v>
      </c>
      <c r="G35" s="524">
        <v>187.29351969504447</v>
      </c>
      <c r="H35" s="524">
        <v>110.3225806451613</v>
      </c>
    </row>
    <row r="36" spans="1:8" s="569" customFormat="1" ht="15.75">
      <c r="A36" s="525" t="s">
        <v>523</v>
      </c>
      <c r="B36" s="522" t="s">
        <v>46</v>
      </c>
      <c r="C36" s="523">
        <v>348</v>
      </c>
      <c r="D36" s="523">
        <v>310</v>
      </c>
      <c r="E36" s="523">
        <v>236</v>
      </c>
      <c r="F36" s="524">
        <v>109.43396226415094</v>
      </c>
      <c r="G36" s="524">
        <v>129.70711297071128</v>
      </c>
      <c r="H36" s="524">
        <v>100</v>
      </c>
    </row>
    <row r="37" spans="1:7" ht="28.5" customHeight="1">
      <c r="A37" s="570"/>
      <c r="B37" s="571"/>
      <c r="C37" s="571"/>
      <c r="D37" s="571"/>
      <c r="E37" s="571"/>
      <c r="F37" s="571"/>
      <c r="G37" s="571"/>
    </row>
    <row r="38" spans="1:7" ht="19.5" customHeight="1">
      <c r="A38" s="570"/>
      <c r="B38" s="571"/>
      <c r="C38" s="571"/>
      <c r="D38" s="571"/>
      <c r="E38" s="571"/>
      <c r="F38" s="571"/>
      <c r="G38" s="571"/>
    </row>
    <row r="39" spans="1:8" ht="38.25" customHeight="1">
      <c r="A39" s="581" t="s">
        <v>449</v>
      </c>
      <c r="B39" s="581"/>
      <c r="C39" s="581"/>
      <c r="D39" s="581"/>
      <c r="E39" s="581"/>
      <c r="F39" s="581"/>
      <c r="G39" s="581"/>
      <c r="H39" s="581"/>
    </row>
    <row r="40" spans="1:8" ht="19.5" customHeight="1" thickBot="1">
      <c r="A40" s="132"/>
      <c r="B40" s="132"/>
      <c r="C40" s="132"/>
      <c r="D40" s="132"/>
      <c r="E40" s="132"/>
      <c r="F40" s="132"/>
      <c r="G40" s="132"/>
      <c r="H40" s="132"/>
    </row>
    <row r="41" spans="1:8" ht="31.5" customHeight="1">
      <c r="A41" s="599"/>
      <c r="B41" s="601" t="s">
        <v>161</v>
      </c>
      <c r="C41" s="562" t="s">
        <v>45</v>
      </c>
      <c r="D41" s="562" t="s">
        <v>45</v>
      </c>
      <c r="E41" s="562" t="s">
        <v>193</v>
      </c>
      <c r="F41" s="601" t="s">
        <v>254</v>
      </c>
      <c r="G41" s="601"/>
      <c r="H41" s="601"/>
    </row>
    <row r="42" spans="1:8" ht="22.5" customHeight="1">
      <c r="A42" s="600"/>
      <c r="B42" s="602"/>
      <c r="C42" s="566" t="s">
        <v>255</v>
      </c>
      <c r="D42" s="566" t="s">
        <v>257</v>
      </c>
      <c r="E42" s="566" t="s">
        <v>256</v>
      </c>
      <c r="F42" s="567" t="s">
        <v>258</v>
      </c>
      <c r="G42" s="567" t="s">
        <v>259</v>
      </c>
      <c r="H42" s="567" t="s">
        <v>260</v>
      </c>
    </row>
    <row r="43" spans="1:8" ht="22.5" customHeight="1">
      <c r="A43" s="600"/>
      <c r="B43" s="602"/>
      <c r="C43" s="566" t="s">
        <v>196</v>
      </c>
      <c r="D43" s="566" t="s">
        <v>196</v>
      </c>
      <c r="E43" s="566" t="s">
        <v>196</v>
      </c>
      <c r="F43" s="566" t="s">
        <v>196</v>
      </c>
      <c r="G43" s="566" t="s">
        <v>196</v>
      </c>
      <c r="H43" s="566" t="s">
        <v>196</v>
      </c>
    </row>
    <row r="44" spans="1:8" ht="22.5" customHeight="1">
      <c r="A44" s="600"/>
      <c r="B44" s="603"/>
      <c r="C44" s="563">
        <v>2023</v>
      </c>
      <c r="D44" s="563">
        <v>2023</v>
      </c>
      <c r="E44" s="563">
        <v>2023</v>
      </c>
      <c r="F44" s="563">
        <v>2023</v>
      </c>
      <c r="G44" s="563">
        <v>2023</v>
      </c>
      <c r="H44" s="563">
        <v>2023</v>
      </c>
    </row>
    <row r="45" spans="1:8" ht="26.25">
      <c r="A45" s="497" t="s">
        <v>524</v>
      </c>
      <c r="B45" s="393" t="s">
        <v>188</v>
      </c>
      <c r="C45" s="523">
        <v>22832.885229027277</v>
      </c>
      <c r="D45" s="523">
        <v>22716.641212757084</v>
      </c>
      <c r="E45" s="523">
        <v>21220.31175693527</v>
      </c>
      <c r="F45" s="524">
        <v>80.68727552840228</v>
      </c>
      <c r="G45" s="524">
        <v>66.55525961782809</v>
      </c>
      <c r="H45" s="524">
        <v>55.60951977643745</v>
      </c>
    </row>
    <row r="46" spans="1:8" ht="26.25">
      <c r="A46" s="497" t="s">
        <v>525</v>
      </c>
      <c r="B46" s="393" t="s">
        <v>188</v>
      </c>
      <c r="C46" s="523">
        <v>5657</v>
      </c>
      <c r="D46" s="523">
        <v>6553</v>
      </c>
      <c r="E46" s="523">
        <v>4297</v>
      </c>
      <c r="F46" s="524">
        <v>118.76968297291623</v>
      </c>
      <c r="G46" s="524">
        <v>76.85000586372699</v>
      </c>
      <c r="H46" s="524">
        <v>74.65253648366922</v>
      </c>
    </row>
    <row r="47" spans="1:8" ht="15.75">
      <c r="A47" s="497" t="s">
        <v>526</v>
      </c>
      <c r="B47" s="393" t="s">
        <v>504</v>
      </c>
      <c r="C47" s="523">
        <v>48292</v>
      </c>
      <c r="D47" s="523">
        <v>48444</v>
      </c>
      <c r="E47" s="523">
        <v>55400</v>
      </c>
      <c r="F47" s="524">
        <v>107.8114884022057</v>
      </c>
      <c r="G47" s="524">
        <v>93.99483885989251</v>
      </c>
      <c r="H47" s="524">
        <v>90.96133322387324</v>
      </c>
    </row>
    <row r="48" spans="1:8" ht="15.75">
      <c r="A48" s="497" t="s">
        <v>51</v>
      </c>
      <c r="B48" s="393" t="s">
        <v>527</v>
      </c>
      <c r="C48" s="523">
        <v>718464.6366021177</v>
      </c>
      <c r="D48" s="523">
        <v>848216.3633978823</v>
      </c>
      <c r="E48" s="523">
        <v>809689</v>
      </c>
      <c r="F48" s="524">
        <v>111.81841672302495</v>
      </c>
      <c r="G48" s="524">
        <v>114.05509868330653</v>
      </c>
      <c r="H48" s="524">
        <v>105.52663681244493</v>
      </c>
    </row>
    <row r="49" spans="1:8" ht="15.75">
      <c r="A49" s="497" t="s">
        <v>528</v>
      </c>
      <c r="B49" s="393" t="s">
        <v>46</v>
      </c>
      <c r="C49" s="523">
        <v>536</v>
      </c>
      <c r="D49" s="523">
        <v>918</v>
      </c>
      <c r="E49" s="523">
        <v>764</v>
      </c>
      <c r="F49" s="524">
        <v>87.8688524590164</v>
      </c>
      <c r="G49" s="524">
        <v>96.22641509433963</v>
      </c>
      <c r="H49" s="524">
        <v>95.38077403245943</v>
      </c>
    </row>
    <row r="50" spans="1:8" ht="15.75">
      <c r="A50" s="497" t="s">
        <v>529</v>
      </c>
      <c r="B50" s="393" t="s">
        <v>46</v>
      </c>
      <c r="C50" s="523">
        <v>165</v>
      </c>
      <c r="D50" s="523">
        <v>114</v>
      </c>
      <c r="E50" s="523">
        <v>113</v>
      </c>
      <c r="F50" s="524">
        <v>181.3186813186813</v>
      </c>
      <c r="G50" s="524">
        <v>116.3265306122449</v>
      </c>
      <c r="H50" s="524">
        <v>128.4090909090909</v>
      </c>
    </row>
    <row r="51" spans="1:8" ht="15.75">
      <c r="A51" s="497" t="s">
        <v>52</v>
      </c>
      <c r="B51" s="393" t="s">
        <v>46</v>
      </c>
      <c r="C51" s="523">
        <v>582</v>
      </c>
      <c r="D51" s="523">
        <v>2604</v>
      </c>
      <c r="E51" s="523">
        <v>1273</v>
      </c>
      <c r="F51" s="524">
        <v>19.536757301107755</v>
      </c>
      <c r="G51" s="524">
        <v>160.14760147601476</v>
      </c>
      <c r="H51" s="524">
        <v>98.37712519319938</v>
      </c>
    </row>
    <row r="52" spans="1:8" ht="26.25">
      <c r="A52" s="497" t="s">
        <v>530</v>
      </c>
      <c r="B52" s="393" t="s">
        <v>46</v>
      </c>
      <c r="C52" s="523">
        <v>19832</v>
      </c>
      <c r="D52" s="523">
        <v>19032</v>
      </c>
      <c r="E52" s="523">
        <v>21394</v>
      </c>
      <c r="F52" s="524">
        <v>82.6057980673109</v>
      </c>
      <c r="G52" s="524">
        <v>150.9996826404316</v>
      </c>
      <c r="H52" s="524">
        <v>94.94519149691564</v>
      </c>
    </row>
    <row r="53" spans="1:8" ht="15.75">
      <c r="A53" s="497" t="s">
        <v>201</v>
      </c>
      <c r="B53" s="393" t="s">
        <v>46</v>
      </c>
      <c r="C53" s="523">
        <v>23036</v>
      </c>
      <c r="D53" s="523">
        <v>62554</v>
      </c>
      <c r="E53" s="523">
        <v>59242</v>
      </c>
      <c r="F53" s="524">
        <v>29.96124131831543</v>
      </c>
      <c r="G53" s="524">
        <v>75.17606056964308</v>
      </c>
      <c r="H53" s="524">
        <v>110.85703592814372</v>
      </c>
    </row>
    <row r="54" spans="1:8" ht="26.25">
      <c r="A54" s="497" t="s">
        <v>531</v>
      </c>
      <c r="B54" s="393" t="s">
        <v>189</v>
      </c>
      <c r="C54" s="523">
        <v>91</v>
      </c>
      <c r="D54" s="523">
        <v>130</v>
      </c>
      <c r="E54" s="523">
        <v>109</v>
      </c>
      <c r="F54" s="524">
        <v>110.97560975609757</v>
      </c>
      <c r="G54" s="524">
        <v>58.29596412556054</v>
      </c>
      <c r="H54" s="524">
        <v>153.52112676056336</v>
      </c>
    </row>
    <row r="55" spans="1:8" ht="26.25">
      <c r="A55" s="497" t="s">
        <v>532</v>
      </c>
      <c r="B55" s="393" t="s">
        <v>189</v>
      </c>
      <c r="C55" s="523">
        <v>48</v>
      </c>
      <c r="D55" s="523">
        <v>39</v>
      </c>
      <c r="E55" s="523">
        <v>56</v>
      </c>
      <c r="F55" s="524">
        <v>81.35593220338984</v>
      </c>
      <c r="G55" s="524">
        <v>44.31818181818182</v>
      </c>
      <c r="H55" s="524">
        <v>51.85185185185185</v>
      </c>
    </row>
    <row r="56" spans="1:8" ht="26.25">
      <c r="A56" s="497" t="s">
        <v>533</v>
      </c>
      <c r="B56" s="393" t="s">
        <v>189</v>
      </c>
      <c r="C56" s="523">
        <v>65</v>
      </c>
      <c r="D56" s="523">
        <v>75</v>
      </c>
      <c r="E56" s="523">
        <v>87</v>
      </c>
      <c r="F56" s="524">
        <v>132.6530612244898</v>
      </c>
      <c r="G56" s="524">
        <v>129.31034482758622</v>
      </c>
      <c r="H56" s="524">
        <v>110.12658227848102</v>
      </c>
    </row>
    <row r="57" spans="1:8" ht="15.75">
      <c r="A57" s="497" t="s">
        <v>190</v>
      </c>
      <c r="B57" s="393" t="s">
        <v>53</v>
      </c>
      <c r="C57" s="523">
        <v>1704738</v>
      </c>
      <c r="D57" s="523">
        <v>1635306</v>
      </c>
      <c r="E57" s="523">
        <v>1377753</v>
      </c>
      <c r="F57" s="524">
        <v>84.9857246906767</v>
      </c>
      <c r="G57" s="524">
        <v>72.3171701903819</v>
      </c>
      <c r="H57" s="524">
        <v>90.91864753733249</v>
      </c>
    </row>
    <row r="58" spans="1:8" ht="15.75">
      <c r="A58" s="497" t="s">
        <v>534</v>
      </c>
      <c r="B58" s="393" t="s">
        <v>53</v>
      </c>
      <c r="C58" s="523">
        <v>931222</v>
      </c>
      <c r="D58" s="523">
        <v>962088</v>
      </c>
      <c r="E58" s="523">
        <v>853819</v>
      </c>
      <c r="F58" s="524">
        <v>80.68535879529347</v>
      </c>
      <c r="G58" s="524">
        <v>75.35970786293308</v>
      </c>
      <c r="H58" s="524">
        <v>90.22556947150846</v>
      </c>
    </row>
    <row r="59" spans="1:8" ht="15.75">
      <c r="A59" s="497" t="s">
        <v>535</v>
      </c>
      <c r="B59" s="393" t="s">
        <v>53</v>
      </c>
      <c r="C59" s="523">
        <v>275314</v>
      </c>
      <c r="D59" s="523">
        <v>212418</v>
      </c>
      <c r="E59" s="523">
        <v>304316</v>
      </c>
      <c r="F59" s="524">
        <v>67.5361949103897</v>
      </c>
      <c r="G59" s="524">
        <v>91.74178000250498</v>
      </c>
      <c r="H59" s="524">
        <v>117.4208136066706</v>
      </c>
    </row>
    <row r="60" spans="1:8" ht="15.75">
      <c r="A60" s="497" t="s">
        <v>536</v>
      </c>
      <c r="B60" s="393" t="s">
        <v>53</v>
      </c>
      <c r="C60" s="523">
        <v>79776</v>
      </c>
      <c r="D60" s="523">
        <v>58826</v>
      </c>
      <c r="E60" s="523">
        <v>136033</v>
      </c>
      <c r="F60" s="524">
        <v>65.3168163619542</v>
      </c>
      <c r="G60" s="524">
        <v>88.31937062727081</v>
      </c>
      <c r="H60" s="524">
        <v>131.44301008773624</v>
      </c>
    </row>
    <row r="61" spans="1:8" ht="15.75">
      <c r="A61" s="497" t="s">
        <v>388</v>
      </c>
      <c r="B61" s="393" t="s">
        <v>389</v>
      </c>
      <c r="C61" s="523">
        <v>19</v>
      </c>
      <c r="D61" s="523">
        <v>16</v>
      </c>
      <c r="E61" s="523">
        <v>119</v>
      </c>
      <c r="F61" s="524">
        <v>105.55555555555556</v>
      </c>
      <c r="G61" s="524">
        <v>100</v>
      </c>
      <c r="H61" s="524">
        <v>495.8333333333333</v>
      </c>
    </row>
    <row r="62" spans="1:8" ht="15.75">
      <c r="A62" s="497" t="s">
        <v>54</v>
      </c>
      <c r="B62" s="393" t="s">
        <v>537</v>
      </c>
      <c r="C62" s="523">
        <v>548</v>
      </c>
      <c r="D62" s="523">
        <v>593</v>
      </c>
      <c r="E62" s="523">
        <v>596</v>
      </c>
      <c r="F62" s="524">
        <v>100.18281535648994</v>
      </c>
      <c r="G62" s="524">
        <v>98.50498338870432</v>
      </c>
      <c r="H62" s="524">
        <v>102.58175559380378</v>
      </c>
    </row>
    <row r="63" spans="1:8" ht="15.75">
      <c r="A63" s="497" t="s">
        <v>55</v>
      </c>
      <c r="B63" s="393" t="s">
        <v>537</v>
      </c>
      <c r="C63" s="523">
        <v>506</v>
      </c>
      <c r="D63" s="523">
        <v>647</v>
      </c>
      <c r="E63" s="523">
        <v>733</v>
      </c>
      <c r="F63" s="524">
        <v>96.01518026565465</v>
      </c>
      <c r="G63" s="524">
        <v>102.53565768621236</v>
      </c>
      <c r="H63" s="524">
        <v>110.5580693815988</v>
      </c>
    </row>
    <row r="64" spans="1:8" ht="15.75">
      <c r="A64" s="497" t="s">
        <v>56</v>
      </c>
      <c r="B64" s="393" t="s">
        <v>538</v>
      </c>
      <c r="C64" s="523">
        <v>8185</v>
      </c>
      <c r="D64" s="523">
        <v>9745</v>
      </c>
      <c r="E64" s="523">
        <v>9869</v>
      </c>
      <c r="F64" s="524">
        <v>103.46353179117685</v>
      </c>
      <c r="G64" s="524">
        <v>104.44801714898178</v>
      </c>
      <c r="H64" s="524">
        <v>108.73732921992068</v>
      </c>
    </row>
    <row r="65" spans="1:7" ht="19.5" customHeight="1">
      <c r="A65" s="570"/>
      <c r="B65" s="571"/>
      <c r="C65" s="571"/>
      <c r="D65" s="571"/>
      <c r="E65" s="571"/>
      <c r="F65" s="571"/>
      <c r="G65" s="571"/>
    </row>
    <row r="66" spans="1:7" ht="19.5" customHeight="1">
      <c r="A66" s="570"/>
      <c r="B66" s="571"/>
      <c r="C66" s="571"/>
      <c r="D66" s="571"/>
      <c r="E66" s="571"/>
      <c r="F66" s="571"/>
      <c r="G66" s="571"/>
    </row>
    <row r="67" spans="1:7" ht="19.5" customHeight="1">
      <c r="A67" s="570"/>
      <c r="B67" s="571"/>
      <c r="C67" s="571"/>
      <c r="D67" s="571"/>
      <c r="E67" s="571"/>
      <c r="F67" s="571"/>
      <c r="G67" s="571"/>
    </row>
    <row r="68" spans="1:7" ht="19.5" customHeight="1">
      <c r="A68" s="570"/>
      <c r="B68" s="571"/>
      <c r="C68" s="571"/>
      <c r="D68" s="571"/>
      <c r="E68" s="571"/>
      <c r="F68" s="571"/>
      <c r="G68" s="571"/>
    </row>
    <row r="69" spans="1:7" ht="19.5" customHeight="1">
      <c r="A69" s="570"/>
      <c r="B69" s="571"/>
      <c r="C69" s="571"/>
      <c r="D69" s="571"/>
      <c r="E69" s="571"/>
      <c r="F69" s="571"/>
      <c r="G69" s="571"/>
    </row>
    <row r="70" spans="1:7" ht="19.5" customHeight="1">
      <c r="A70" s="570"/>
      <c r="B70" s="571"/>
      <c r="C70" s="571"/>
      <c r="D70" s="571"/>
      <c r="E70" s="571"/>
      <c r="F70" s="571"/>
      <c r="G70" s="571"/>
    </row>
    <row r="71" spans="1:7" ht="19.5" customHeight="1">
      <c r="A71" s="570"/>
      <c r="B71" s="571"/>
      <c r="C71" s="571"/>
      <c r="D71" s="571"/>
      <c r="E71" s="571"/>
      <c r="F71" s="571"/>
      <c r="G71" s="571"/>
    </row>
    <row r="72" spans="1:7" ht="19.5" customHeight="1">
      <c r="A72" s="570"/>
      <c r="B72" s="571"/>
      <c r="C72" s="571"/>
      <c r="D72" s="571"/>
      <c r="E72" s="571"/>
      <c r="F72" s="571"/>
      <c r="G72" s="571"/>
    </row>
    <row r="73" spans="1:7" ht="19.5" customHeight="1">
      <c r="A73" s="570"/>
      <c r="B73" s="571"/>
      <c r="C73" s="571"/>
      <c r="D73" s="571"/>
      <c r="E73" s="571"/>
      <c r="F73" s="571"/>
      <c r="G73" s="571"/>
    </row>
    <row r="74" spans="1:7" ht="19.5" customHeight="1">
      <c r="A74" s="570"/>
      <c r="B74" s="571"/>
      <c r="C74" s="571"/>
      <c r="D74" s="571"/>
      <c r="E74" s="571"/>
      <c r="F74" s="571"/>
      <c r="G74" s="571"/>
    </row>
    <row r="75" spans="1:7" ht="19.5" customHeight="1">
      <c r="A75" s="570"/>
      <c r="B75" s="571"/>
      <c r="C75" s="571"/>
      <c r="D75" s="571"/>
      <c r="E75" s="571"/>
      <c r="F75" s="571"/>
      <c r="G75" s="571"/>
    </row>
    <row r="76" spans="1:7" ht="19.5" customHeight="1">
      <c r="A76" s="570"/>
      <c r="B76" s="571"/>
      <c r="C76" s="571"/>
      <c r="D76" s="571"/>
      <c r="E76" s="571"/>
      <c r="F76" s="571"/>
      <c r="G76" s="571"/>
    </row>
    <row r="77" spans="1:7" ht="19.5" customHeight="1">
      <c r="A77" s="570"/>
      <c r="B77" s="571"/>
      <c r="C77" s="571"/>
      <c r="D77" s="571"/>
      <c r="E77" s="571"/>
      <c r="F77" s="571"/>
      <c r="G77" s="571"/>
    </row>
    <row r="78" spans="1:7" ht="19.5" customHeight="1">
      <c r="A78" s="570"/>
      <c r="B78" s="571"/>
      <c r="C78" s="571"/>
      <c r="D78" s="571"/>
      <c r="E78" s="571"/>
      <c r="F78" s="571"/>
      <c r="G78" s="571"/>
    </row>
    <row r="79" spans="1:7" ht="19.5" customHeight="1">
      <c r="A79" s="570"/>
      <c r="B79" s="571"/>
      <c r="C79" s="571"/>
      <c r="D79" s="571"/>
      <c r="E79" s="571"/>
      <c r="F79" s="571"/>
      <c r="G79" s="571"/>
    </row>
    <row r="80" spans="1:7" ht="19.5" customHeight="1">
      <c r="A80" s="570"/>
      <c r="B80" s="571"/>
      <c r="C80" s="571"/>
      <c r="D80" s="571"/>
      <c r="E80" s="571"/>
      <c r="F80" s="571"/>
      <c r="G80" s="571"/>
    </row>
    <row r="81" spans="1:7" ht="19.5" customHeight="1">
      <c r="A81" s="570"/>
      <c r="B81" s="571"/>
      <c r="C81" s="571"/>
      <c r="D81" s="571"/>
      <c r="E81" s="571"/>
      <c r="F81" s="571"/>
      <c r="G81" s="571"/>
    </row>
    <row r="82" spans="1:7" ht="19.5" customHeight="1">
      <c r="A82" s="570"/>
      <c r="B82" s="571"/>
      <c r="C82" s="571"/>
      <c r="D82" s="571"/>
      <c r="E82" s="571"/>
      <c r="F82" s="571"/>
      <c r="G82" s="571"/>
    </row>
    <row r="83" spans="1:7" ht="19.5" customHeight="1">
      <c r="A83" s="570"/>
      <c r="B83" s="571"/>
      <c r="C83" s="571"/>
      <c r="D83" s="571"/>
      <c r="E83" s="571"/>
      <c r="F83" s="571"/>
      <c r="G83" s="571"/>
    </row>
    <row r="84" spans="1:7" ht="19.5" customHeight="1">
      <c r="A84" s="570"/>
      <c r="B84" s="571"/>
      <c r="C84" s="571"/>
      <c r="D84" s="571"/>
      <c r="E84" s="571"/>
      <c r="F84" s="571"/>
      <c r="G84" s="571"/>
    </row>
    <row r="85" spans="1:7" ht="19.5" customHeight="1">
      <c r="A85" s="570"/>
      <c r="B85" s="571"/>
      <c r="C85" s="571"/>
      <c r="D85" s="571"/>
      <c r="E85" s="571"/>
      <c r="F85" s="571"/>
      <c r="G85" s="571"/>
    </row>
    <row r="86" spans="1:7" ht="19.5" customHeight="1">
      <c r="A86" s="570"/>
      <c r="B86" s="571"/>
      <c r="C86" s="571"/>
      <c r="D86" s="571"/>
      <c r="E86" s="571"/>
      <c r="F86" s="571"/>
      <c r="G86" s="571"/>
    </row>
    <row r="87" spans="1:7" ht="19.5" customHeight="1">
      <c r="A87" s="570"/>
      <c r="B87" s="571"/>
      <c r="C87" s="571"/>
      <c r="D87" s="571"/>
      <c r="E87" s="571"/>
      <c r="F87" s="571"/>
      <c r="G87" s="571"/>
    </row>
    <row r="88" spans="1:7" ht="19.5" customHeight="1">
      <c r="A88" s="570"/>
      <c r="B88" s="571"/>
      <c r="C88" s="571"/>
      <c r="D88" s="571"/>
      <c r="E88" s="571"/>
      <c r="F88" s="571"/>
      <c r="G88" s="571"/>
    </row>
    <row r="89" spans="1:7" ht="19.5" customHeight="1">
      <c r="A89" s="570"/>
      <c r="B89" s="571"/>
      <c r="C89" s="571"/>
      <c r="D89" s="571"/>
      <c r="E89" s="571"/>
      <c r="F89" s="571"/>
      <c r="G89" s="571"/>
    </row>
    <row r="90" spans="1:7" ht="15.75">
      <c r="A90" s="570"/>
      <c r="B90" s="571"/>
      <c r="C90" s="571"/>
      <c r="D90" s="571"/>
      <c r="E90" s="571"/>
      <c r="F90" s="571"/>
      <c r="G90" s="571"/>
    </row>
    <row r="91" spans="1:7" ht="15.75">
      <c r="A91" s="570"/>
      <c r="B91" s="571"/>
      <c r="C91" s="571"/>
      <c r="D91" s="571"/>
      <c r="E91" s="571"/>
      <c r="F91" s="571"/>
      <c r="G91" s="571"/>
    </row>
    <row r="92" spans="1:7" ht="15.75">
      <c r="A92" s="570"/>
      <c r="B92" s="571"/>
      <c r="C92" s="571"/>
      <c r="D92" s="571"/>
      <c r="E92" s="571"/>
      <c r="F92" s="571"/>
      <c r="G92" s="571"/>
    </row>
    <row r="93" spans="1:7" ht="15.75">
      <c r="A93" s="570"/>
      <c r="B93" s="571"/>
      <c r="C93" s="571"/>
      <c r="D93" s="571"/>
      <c r="E93" s="571"/>
      <c r="F93" s="571"/>
      <c r="G93" s="571"/>
    </row>
    <row r="94" spans="1:7" ht="15.75">
      <c r="A94" s="570"/>
      <c r="B94" s="571"/>
      <c r="C94" s="571"/>
      <c r="D94" s="571"/>
      <c r="E94" s="571"/>
      <c r="F94" s="571"/>
      <c r="G94" s="571"/>
    </row>
    <row r="95" spans="1:7" ht="15.75">
      <c r="A95" s="570"/>
      <c r="B95" s="571"/>
      <c r="C95" s="571"/>
      <c r="D95" s="571"/>
      <c r="E95" s="571"/>
      <c r="F95" s="571"/>
      <c r="G95" s="571"/>
    </row>
    <row r="96" spans="1:7" ht="15.75">
      <c r="A96" s="570"/>
      <c r="B96" s="571"/>
      <c r="C96" s="571"/>
      <c r="D96" s="571"/>
      <c r="E96" s="571"/>
      <c r="F96" s="571"/>
      <c r="G96" s="571"/>
    </row>
    <row r="97" spans="1:7" ht="15.75">
      <c r="A97" s="570"/>
      <c r="B97" s="571"/>
      <c r="C97" s="571"/>
      <c r="D97" s="571"/>
      <c r="E97" s="571"/>
      <c r="F97" s="571"/>
      <c r="G97" s="571"/>
    </row>
    <row r="98" spans="1:7" ht="15.75">
      <c r="A98" s="570"/>
      <c r="B98" s="571"/>
      <c r="C98" s="571"/>
      <c r="D98" s="571"/>
      <c r="E98" s="571"/>
      <c r="F98" s="571"/>
      <c r="G98" s="571"/>
    </row>
    <row r="99" spans="1:7" ht="15.75">
      <c r="A99" s="570"/>
      <c r="B99" s="571"/>
      <c r="C99" s="571"/>
      <c r="D99" s="571"/>
      <c r="E99" s="571"/>
      <c r="F99" s="571"/>
      <c r="G99" s="571"/>
    </row>
    <row r="100" spans="1:7" ht="15.75">
      <c r="A100" s="570"/>
      <c r="B100" s="571"/>
      <c r="C100" s="571"/>
      <c r="D100" s="571"/>
      <c r="E100" s="571"/>
      <c r="F100" s="571"/>
      <c r="G100" s="571"/>
    </row>
    <row r="101" spans="1:7" ht="15.75">
      <c r="A101" s="570"/>
      <c r="B101" s="571"/>
      <c r="C101" s="571"/>
      <c r="D101" s="571"/>
      <c r="E101" s="571"/>
      <c r="F101" s="571"/>
      <c r="G101" s="571"/>
    </row>
    <row r="102" spans="1:7" ht="15.75">
      <c r="A102" s="570"/>
      <c r="B102" s="571"/>
      <c r="C102" s="571"/>
      <c r="D102" s="571"/>
      <c r="E102" s="571"/>
      <c r="F102" s="571"/>
      <c r="G102" s="571"/>
    </row>
    <row r="103" spans="1:7" ht="15.75">
      <c r="A103" s="570"/>
      <c r="B103" s="571"/>
      <c r="C103" s="571"/>
      <c r="D103" s="571"/>
      <c r="E103" s="571"/>
      <c r="F103" s="571"/>
      <c r="G103" s="571"/>
    </row>
    <row r="104" spans="1:7" ht="15.75">
      <c r="A104" s="570"/>
      <c r="B104" s="571"/>
      <c r="C104" s="571"/>
      <c r="D104" s="571"/>
      <c r="E104" s="571"/>
      <c r="F104" s="571"/>
      <c r="G104" s="571"/>
    </row>
    <row r="105" spans="1:7" ht="15.75">
      <c r="A105" s="570"/>
      <c r="B105" s="571"/>
      <c r="C105" s="571"/>
      <c r="D105" s="571"/>
      <c r="E105" s="571"/>
      <c r="F105" s="571"/>
      <c r="G105" s="571"/>
    </row>
    <row r="106" spans="1:7" ht="15.75">
      <c r="A106" s="570"/>
      <c r="B106" s="571"/>
      <c r="C106" s="571"/>
      <c r="D106" s="571"/>
      <c r="E106" s="571"/>
      <c r="F106" s="571"/>
      <c r="G106" s="571"/>
    </row>
    <row r="107" spans="1:7" ht="15.75">
      <c r="A107" s="570"/>
      <c r="B107" s="571"/>
      <c r="C107" s="571"/>
      <c r="D107" s="571"/>
      <c r="E107" s="571"/>
      <c r="F107" s="571"/>
      <c r="G107" s="571"/>
    </row>
    <row r="108" spans="1:7" ht="15.75">
      <c r="A108" s="570"/>
      <c r="B108" s="571"/>
      <c r="C108" s="571"/>
      <c r="D108" s="571"/>
      <c r="E108" s="571"/>
      <c r="F108" s="571"/>
      <c r="G108" s="571"/>
    </row>
    <row r="109" spans="1:7" ht="15.75">
      <c r="A109" s="570"/>
      <c r="B109" s="571"/>
      <c r="C109" s="571"/>
      <c r="D109" s="571"/>
      <c r="E109" s="571"/>
      <c r="F109" s="571"/>
      <c r="G109" s="571"/>
    </row>
    <row r="110" spans="1:7" ht="15.75">
      <c r="A110" s="570"/>
      <c r="B110" s="571"/>
      <c r="C110" s="571"/>
      <c r="D110" s="571"/>
      <c r="E110" s="571"/>
      <c r="F110" s="571"/>
      <c r="G110" s="571"/>
    </row>
    <row r="111" spans="1:7" ht="15.75">
      <c r="A111" s="570"/>
      <c r="B111" s="571"/>
      <c r="C111" s="571"/>
      <c r="D111" s="571"/>
      <c r="E111" s="571"/>
      <c r="F111" s="571"/>
      <c r="G111" s="571"/>
    </row>
    <row r="112" spans="1:7" ht="15.75">
      <c r="A112" s="570"/>
      <c r="B112" s="571"/>
      <c r="C112" s="571"/>
      <c r="D112" s="571"/>
      <c r="E112" s="571"/>
      <c r="F112" s="571"/>
      <c r="G112" s="571"/>
    </row>
    <row r="113" spans="1:7" ht="15.75">
      <c r="A113" s="570"/>
      <c r="B113" s="571"/>
      <c r="C113" s="571"/>
      <c r="D113" s="571"/>
      <c r="E113" s="571"/>
      <c r="F113" s="571"/>
      <c r="G113" s="571"/>
    </row>
    <row r="114" spans="1:7" ht="15.75">
      <c r="A114" s="570"/>
      <c r="B114" s="571"/>
      <c r="C114" s="571"/>
      <c r="D114" s="571"/>
      <c r="E114" s="571"/>
      <c r="F114" s="571"/>
      <c r="G114" s="571"/>
    </row>
    <row r="115" spans="1:7" ht="15.75">
      <c r="A115" s="570"/>
      <c r="B115" s="571"/>
      <c r="C115" s="571"/>
      <c r="D115" s="571"/>
      <c r="E115" s="571"/>
      <c r="F115" s="571"/>
      <c r="G115" s="571"/>
    </row>
    <row r="116" spans="1:7" ht="15.75">
      <c r="A116" s="570"/>
      <c r="B116" s="571"/>
      <c r="C116" s="571"/>
      <c r="D116" s="571"/>
      <c r="E116" s="571"/>
      <c r="F116" s="571"/>
      <c r="G116" s="571"/>
    </row>
    <row r="117" spans="1:7" ht="15.75">
      <c r="A117" s="570"/>
      <c r="B117" s="571"/>
      <c r="C117" s="571"/>
      <c r="D117" s="571"/>
      <c r="E117" s="571"/>
      <c r="F117" s="571"/>
      <c r="G117" s="571"/>
    </row>
    <row r="118" spans="1:7" ht="15.75">
      <c r="A118" s="570"/>
      <c r="B118" s="571"/>
      <c r="C118" s="571"/>
      <c r="D118" s="571"/>
      <c r="E118" s="571"/>
      <c r="F118" s="571"/>
      <c r="G118" s="571"/>
    </row>
    <row r="119" spans="1:7" ht="15.75">
      <c r="A119" s="570"/>
      <c r="B119" s="571"/>
      <c r="C119" s="571"/>
      <c r="D119" s="571"/>
      <c r="E119" s="571"/>
      <c r="F119" s="571"/>
      <c r="G119" s="571"/>
    </row>
    <row r="120" spans="1:7" ht="15.75">
      <c r="A120" s="570"/>
      <c r="B120" s="571"/>
      <c r="C120" s="571"/>
      <c r="D120" s="571"/>
      <c r="E120" s="571"/>
      <c r="F120" s="571"/>
      <c r="G120" s="571"/>
    </row>
    <row r="121" spans="1:7" ht="15.75">
      <c r="A121" s="570"/>
      <c r="B121" s="571"/>
      <c r="C121" s="571"/>
      <c r="D121" s="571"/>
      <c r="E121" s="571"/>
      <c r="F121" s="571"/>
      <c r="G121" s="571"/>
    </row>
    <row r="122" spans="1:7" ht="15.75">
      <c r="A122" s="570"/>
      <c r="B122" s="571"/>
      <c r="C122" s="571"/>
      <c r="D122" s="571"/>
      <c r="E122" s="571"/>
      <c r="F122" s="571"/>
      <c r="G122" s="571"/>
    </row>
    <row r="123" spans="1:7" ht="15.75">
      <c r="A123" s="570"/>
      <c r="B123" s="571"/>
      <c r="C123" s="571"/>
      <c r="D123" s="571"/>
      <c r="E123" s="571"/>
      <c r="F123" s="571"/>
      <c r="G123" s="571"/>
    </row>
    <row r="124" spans="1:7" ht="15.75">
      <c r="A124" s="570"/>
      <c r="B124" s="571"/>
      <c r="C124" s="571"/>
      <c r="D124" s="571"/>
      <c r="E124" s="571"/>
      <c r="F124" s="571"/>
      <c r="G124" s="571"/>
    </row>
    <row r="125" spans="1:7" ht="15.75">
      <c r="A125" s="570"/>
      <c r="B125" s="571"/>
      <c r="C125" s="571"/>
      <c r="D125" s="571"/>
      <c r="E125" s="571"/>
      <c r="F125" s="571"/>
      <c r="G125" s="571"/>
    </row>
    <row r="126" spans="1:7" ht="15.75">
      <c r="A126" s="570"/>
      <c r="B126" s="571"/>
      <c r="C126" s="571"/>
      <c r="D126" s="571"/>
      <c r="E126" s="571"/>
      <c r="F126" s="571"/>
      <c r="G126" s="571"/>
    </row>
    <row r="127" spans="1:7" ht="15.75">
      <c r="A127" s="570"/>
      <c r="B127" s="571"/>
      <c r="C127" s="571"/>
      <c r="D127" s="571"/>
      <c r="E127" s="571"/>
      <c r="F127" s="571"/>
      <c r="G127" s="571"/>
    </row>
    <row r="128" spans="1:7" ht="15.75">
      <c r="A128" s="570"/>
      <c r="B128" s="571"/>
      <c r="C128" s="571"/>
      <c r="D128" s="571"/>
      <c r="E128" s="571"/>
      <c r="F128" s="571"/>
      <c r="G128" s="571"/>
    </row>
    <row r="129" spans="1:7" ht="15.75">
      <c r="A129" s="570"/>
      <c r="B129" s="571"/>
      <c r="C129" s="571"/>
      <c r="D129" s="571"/>
      <c r="E129" s="571"/>
      <c r="F129" s="571"/>
      <c r="G129" s="571"/>
    </row>
    <row r="130" spans="1:7" ht="15.75">
      <c r="A130" s="570"/>
      <c r="B130" s="571"/>
      <c r="C130" s="571"/>
      <c r="D130" s="571"/>
      <c r="E130" s="571"/>
      <c r="F130" s="571"/>
      <c r="G130" s="571"/>
    </row>
    <row r="131" spans="1:7" ht="15.75">
      <c r="A131" s="570"/>
      <c r="B131" s="571"/>
      <c r="C131" s="571"/>
      <c r="D131" s="571"/>
      <c r="E131" s="571"/>
      <c r="F131" s="571"/>
      <c r="G131" s="571"/>
    </row>
    <row r="132" spans="1:7" ht="15.75">
      <c r="A132" s="570"/>
      <c r="B132" s="571"/>
      <c r="C132" s="571"/>
      <c r="D132" s="571"/>
      <c r="E132" s="571"/>
      <c r="F132" s="571"/>
      <c r="G132" s="571"/>
    </row>
    <row r="133" spans="1:7" ht="15.75">
      <c r="A133" s="570"/>
      <c r="B133" s="571"/>
      <c r="C133" s="571"/>
      <c r="D133" s="571"/>
      <c r="E133" s="571"/>
      <c r="F133" s="571"/>
      <c r="G133" s="571"/>
    </row>
    <row r="134" spans="1:7" ht="15.75">
      <c r="A134" s="570"/>
      <c r="B134" s="571"/>
      <c r="C134" s="571"/>
      <c r="D134" s="571"/>
      <c r="E134" s="571"/>
      <c r="F134" s="571"/>
      <c r="G134" s="571"/>
    </row>
    <row r="135" spans="1:7" ht="15.75">
      <c r="A135" s="570"/>
      <c r="B135" s="571"/>
      <c r="C135" s="571"/>
      <c r="D135" s="571"/>
      <c r="E135" s="571"/>
      <c r="F135" s="571"/>
      <c r="G135" s="571"/>
    </row>
    <row r="136" spans="1:7" ht="15.75">
      <c r="A136" s="570"/>
      <c r="B136" s="571"/>
      <c r="C136" s="571"/>
      <c r="D136" s="571"/>
      <c r="E136" s="571"/>
      <c r="F136" s="571"/>
      <c r="G136" s="571"/>
    </row>
    <row r="137" spans="1:7" ht="15.75">
      <c r="A137" s="570"/>
      <c r="B137" s="571"/>
      <c r="C137" s="571"/>
      <c r="D137" s="571"/>
      <c r="E137" s="571"/>
      <c r="F137" s="571"/>
      <c r="G137" s="571"/>
    </row>
    <row r="138" spans="1:7" ht="15.75">
      <c r="A138" s="570"/>
      <c r="B138" s="571"/>
      <c r="C138" s="571"/>
      <c r="D138" s="571"/>
      <c r="E138" s="571"/>
      <c r="F138" s="571"/>
      <c r="G138" s="571"/>
    </row>
    <row r="139" spans="1:7" ht="15.75">
      <c r="A139" s="570"/>
      <c r="B139" s="571"/>
      <c r="C139" s="571"/>
      <c r="D139" s="571"/>
      <c r="E139" s="571"/>
      <c r="F139" s="571"/>
      <c r="G139" s="571"/>
    </row>
    <row r="140" spans="1:7" ht="15.75">
      <c r="A140" s="570"/>
      <c r="B140" s="571"/>
      <c r="C140" s="571"/>
      <c r="D140" s="571"/>
      <c r="E140" s="571"/>
      <c r="F140" s="571"/>
      <c r="G140" s="571"/>
    </row>
    <row r="141" spans="1:7" ht="15.75">
      <c r="A141" s="570"/>
      <c r="B141" s="571"/>
      <c r="C141" s="571"/>
      <c r="D141" s="571"/>
      <c r="E141" s="571"/>
      <c r="F141" s="571"/>
      <c r="G141" s="571"/>
    </row>
    <row r="142" spans="1:7" ht="15.75">
      <c r="A142" s="570"/>
      <c r="B142" s="571"/>
      <c r="C142" s="571"/>
      <c r="D142" s="571"/>
      <c r="E142" s="571"/>
      <c r="F142" s="571"/>
      <c r="G142" s="571"/>
    </row>
    <row r="143" spans="1:7" ht="15.75">
      <c r="A143" s="570"/>
      <c r="B143" s="571"/>
      <c r="C143" s="571"/>
      <c r="D143" s="571"/>
      <c r="E143" s="571"/>
      <c r="F143" s="571"/>
      <c r="G143" s="571"/>
    </row>
    <row r="144" spans="1:7" ht="15.75">
      <c r="A144" s="570"/>
      <c r="B144" s="571"/>
      <c r="C144" s="571"/>
      <c r="D144" s="571"/>
      <c r="E144" s="571"/>
      <c r="F144" s="571"/>
      <c r="G144" s="571"/>
    </row>
    <row r="145" spans="1:7" ht="15.75">
      <c r="A145" s="570"/>
      <c r="B145" s="571"/>
      <c r="C145" s="571"/>
      <c r="D145" s="571"/>
      <c r="E145" s="571"/>
      <c r="F145" s="571"/>
      <c r="G145" s="571"/>
    </row>
    <row r="146" spans="1:7" ht="15.75">
      <c r="A146" s="570"/>
      <c r="B146" s="571"/>
      <c r="C146" s="571"/>
      <c r="D146" s="571"/>
      <c r="E146" s="571"/>
      <c r="F146" s="571"/>
      <c r="G146" s="571"/>
    </row>
    <row r="147" spans="1:7" ht="15.75">
      <c r="A147" s="570"/>
      <c r="B147" s="571"/>
      <c r="C147" s="571"/>
      <c r="D147" s="571"/>
      <c r="E147" s="571"/>
      <c r="F147" s="571"/>
      <c r="G147" s="571"/>
    </row>
    <row r="148" spans="1:7" ht="15.75">
      <c r="A148" s="570"/>
      <c r="B148" s="571"/>
      <c r="C148" s="571"/>
      <c r="D148" s="571"/>
      <c r="E148" s="571"/>
      <c r="F148" s="571"/>
      <c r="G148" s="571"/>
    </row>
    <row r="149" spans="1:7" ht="15.75">
      <c r="A149" s="570"/>
      <c r="B149" s="571"/>
      <c r="C149" s="571"/>
      <c r="D149" s="571"/>
      <c r="E149" s="571"/>
      <c r="F149" s="571"/>
      <c r="G149" s="571"/>
    </row>
    <row r="150" spans="1:7" ht="15.75">
      <c r="A150" s="570"/>
      <c r="B150" s="571"/>
      <c r="C150" s="571"/>
      <c r="D150" s="571"/>
      <c r="E150" s="571"/>
      <c r="F150" s="571"/>
      <c r="G150" s="571"/>
    </row>
    <row r="151" spans="1:7" ht="15.75">
      <c r="A151" s="570"/>
      <c r="B151" s="571"/>
      <c r="C151" s="571"/>
      <c r="D151" s="571"/>
      <c r="E151" s="571"/>
      <c r="F151" s="571"/>
      <c r="G151" s="571"/>
    </row>
    <row r="152" spans="1:7" ht="15.75">
      <c r="A152" s="570"/>
      <c r="B152" s="571"/>
      <c r="C152" s="571"/>
      <c r="D152" s="571"/>
      <c r="E152" s="571"/>
      <c r="F152" s="571"/>
      <c r="G152" s="571"/>
    </row>
    <row r="153" spans="1:7" ht="15.75">
      <c r="A153" s="570"/>
      <c r="B153" s="571"/>
      <c r="C153" s="571"/>
      <c r="D153" s="571"/>
      <c r="E153" s="571"/>
      <c r="F153" s="571"/>
      <c r="G153" s="571"/>
    </row>
  </sheetData>
  <sheetProtection/>
  <mergeCells count="8">
    <mergeCell ref="A1:H1"/>
    <mergeCell ref="A3:A6"/>
    <mergeCell ref="B3:B6"/>
    <mergeCell ref="F3:H3"/>
    <mergeCell ref="A39:H39"/>
    <mergeCell ref="A41:A44"/>
    <mergeCell ref="B41:B44"/>
    <mergeCell ref="F41:H41"/>
  </mergeCells>
  <printOptions/>
  <pageMargins left="0.56" right="0.31" top="0.46" bottom="0.48"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85"/>
  <sheetViews>
    <sheetView zoomScalePageLayoutView="0" workbookViewId="0" topLeftCell="A9">
      <selection activeCell="A1" sqref="A1:D28"/>
    </sheetView>
  </sheetViews>
  <sheetFormatPr defaultColWidth="9.140625" defaultRowHeight="12.75"/>
  <cols>
    <col min="1" max="1" width="56.8515625" style="136" customWidth="1"/>
    <col min="2" max="2" width="12.7109375" style="144" customWidth="1"/>
    <col min="3" max="4" width="12.7109375" style="136" customWidth="1"/>
    <col min="5" max="16384" width="9.140625" style="136" customWidth="1"/>
  </cols>
  <sheetData>
    <row r="1" spans="1:4" ht="43.5" customHeight="1">
      <c r="A1" s="604" t="s">
        <v>450</v>
      </c>
      <c r="B1" s="604"/>
      <c r="C1" s="604"/>
      <c r="D1" s="604"/>
    </row>
    <row r="2" spans="1:4" ht="19.5" customHeight="1" thickBot="1">
      <c r="A2" s="137"/>
      <c r="B2" s="138"/>
      <c r="C2" s="138"/>
      <c r="D2" s="138" t="s">
        <v>2</v>
      </c>
    </row>
    <row r="3" spans="1:4" ht="20.25" customHeight="1">
      <c r="A3" s="573"/>
      <c r="B3" s="566" t="s">
        <v>193</v>
      </c>
      <c r="C3" s="566" t="s">
        <v>193</v>
      </c>
      <c r="D3" s="566" t="s">
        <v>194</v>
      </c>
    </row>
    <row r="4" spans="1:4" ht="20.25" customHeight="1">
      <c r="A4" s="573"/>
      <c r="B4" s="566" t="s">
        <v>202</v>
      </c>
      <c r="C4" s="566" t="s">
        <v>202</v>
      </c>
      <c r="D4" s="566" t="s">
        <v>203</v>
      </c>
    </row>
    <row r="5" spans="1:4" ht="20.25" customHeight="1">
      <c r="A5" s="573"/>
      <c r="B5" s="566" t="s">
        <v>444</v>
      </c>
      <c r="C5" s="566" t="s">
        <v>444</v>
      </c>
      <c r="D5" s="566" t="s">
        <v>444</v>
      </c>
    </row>
    <row r="6" spans="1:4" ht="20.25" customHeight="1">
      <c r="A6" s="573"/>
      <c r="B6" s="566" t="s">
        <v>291</v>
      </c>
      <c r="C6" s="566" t="s">
        <v>291</v>
      </c>
      <c r="D6" s="566" t="s">
        <v>291</v>
      </c>
    </row>
    <row r="7" spans="1:4" ht="20.25" customHeight="1">
      <c r="A7" s="573"/>
      <c r="B7" s="566" t="s">
        <v>195</v>
      </c>
      <c r="C7" s="566" t="s">
        <v>197</v>
      </c>
      <c r="D7" s="566" t="s">
        <v>197</v>
      </c>
    </row>
    <row r="8" spans="1:4" ht="20.25" customHeight="1">
      <c r="A8" s="573"/>
      <c r="B8" s="563" t="s">
        <v>444</v>
      </c>
      <c r="C8" s="563" t="s">
        <v>386</v>
      </c>
      <c r="D8" s="563" t="s">
        <v>386</v>
      </c>
    </row>
    <row r="9" spans="1:5" s="140" customFormat="1" ht="21.75" customHeight="1">
      <c r="A9" s="526" t="s">
        <v>205</v>
      </c>
      <c r="B9" s="527">
        <v>96.51</v>
      </c>
      <c r="C9" s="527">
        <v>108.67</v>
      </c>
      <c r="D9" s="527">
        <v>99.85</v>
      </c>
      <c r="E9" s="382"/>
    </row>
    <row r="10" spans="1:5" ht="19.5" customHeight="1">
      <c r="A10" s="492" t="s">
        <v>206</v>
      </c>
      <c r="B10" s="528">
        <v>101.64</v>
      </c>
      <c r="C10" s="528">
        <v>109.81</v>
      </c>
      <c r="D10" s="528">
        <v>101.25</v>
      </c>
      <c r="E10" s="382"/>
    </row>
    <row r="11" spans="1:5" ht="19.5" customHeight="1">
      <c r="A11" s="492" t="s">
        <v>207</v>
      </c>
      <c r="B11" s="528">
        <v>82.95</v>
      </c>
      <c r="C11" s="528">
        <v>105.21</v>
      </c>
      <c r="D11" s="528">
        <v>101.98</v>
      </c>
      <c r="E11" s="382"/>
    </row>
    <row r="12" spans="1:5" ht="19.5" customHeight="1">
      <c r="A12" s="492" t="s">
        <v>208</v>
      </c>
      <c r="B12" s="528">
        <v>94.21</v>
      </c>
      <c r="C12" s="528">
        <v>71.87</v>
      </c>
      <c r="D12" s="528">
        <v>70.38</v>
      </c>
      <c r="E12" s="382"/>
    </row>
    <row r="13" spans="1:5" ht="19.5" customHeight="1">
      <c r="A13" s="492" t="s">
        <v>209</v>
      </c>
      <c r="B13" s="528">
        <v>101.88</v>
      </c>
      <c r="C13" s="528">
        <v>110.55</v>
      </c>
      <c r="D13" s="528">
        <v>120.77</v>
      </c>
      <c r="E13" s="382"/>
    </row>
    <row r="14" spans="1:5" ht="19.5" customHeight="1">
      <c r="A14" s="492" t="s">
        <v>210</v>
      </c>
      <c r="B14" s="528">
        <v>173.66</v>
      </c>
      <c r="C14" s="528">
        <v>167.4</v>
      </c>
      <c r="D14" s="528">
        <v>93.73</v>
      </c>
      <c r="E14" s="382"/>
    </row>
    <row r="15" spans="1:5" ht="30" customHeight="1">
      <c r="A15" s="497" t="s">
        <v>211</v>
      </c>
      <c r="B15" s="528">
        <v>70.9</v>
      </c>
      <c r="C15" s="528">
        <v>125.73</v>
      </c>
      <c r="D15" s="528">
        <v>115.51</v>
      </c>
      <c r="E15" s="382"/>
    </row>
    <row r="16" spans="1:5" ht="19.5" customHeight="1">
      <c r="A16" s="492" t="s">
        <v>212</v>
      </c>
      <c r="B16" s="528">
        <v>100.27</v>
      </c>
      <c r="C16" s="528">
        <v>63.33</v>
      </c>
      <c r="D16" s="528">
        <v>62.85</v>
      </c>
      <c r="E16" s="382"/>
    </row>
    <row r="17" spans="1:5" ht="19.5" customHeight="1">
      <c r="A17" s="492" t="s">
        <v>213</v>
      </c>
      <c r="B17" s="528">
        <v>95.99</v>
      </c>
      <c r="C17" s="528">
        <v>137.59</v>
      </c>
      <c r="D17" s="528">
        <v>128.27</v>
      </c>
      <c r="E17" s="382"/>
    </row>
    <row r="18" spans="1:5" ht="19.5" customHeight="1">
      <c r="A18" s="492" t="s">
        <v>214</v>
      </c>
      <c r="B18" s="528">
        <v>81.54</v>
      </c>
      <c r="C18" s="528">
        <v>102.02</v>
      </c>
      <c r="D18" s="528">
        <v>100.25</v>
      </c>
      <c r="E18" s="382"/>
    </row>
    <row r="19" spans="1:5" s="141" customFormat="1" ht="19.5" customHeight="1">
      <c r="A19" s="492" t="s">
        <v>215</v>
      </c>
      <c r="B19" s="528">
        <v>98.14</v>
      </c>
      <c r="C19" s="528">
        <v>111.79</v>
      </c>
      <c r="D19" s="528">
        <v>106.75</v>
      </c>
      <c r="E19" s="382"/>
    </row>
    <row r="20" spans="1:5" ht="19.5" customHeight="1">
      <c r="A20" s="492" t="s">
        <v>216</v>
      </c>
      <c r="B20" s="528">
        <v>97.08</v>
      </c>
      <c r="C20" s="528">
        <v>123.23</v>
      </c>
      <c r="D20" s="528">
        <v>110.23</v>
      </c>
      <c r="E20" s="382"/>
    </row>
    <row r="21" spans="1:5" ht="19.5" customHeight="1">
      <c r="A21" s="492" t="s">
        <v>217</v>
      </c>
      <c r="B21" s="528">
        <v>123.6</v>
      </c>
      <c r="C21" s="528">
        <v>140.98</v>
      </c>
      <c r="D21" s="528">
        <v>118.24</v>
      </c>
      <c r="E21" s="382"/>
    </row>
    <row r="22" spans="1:5" ht="19.5" customHeight="1">
      <c r="A22" s="492" t="s">
        <v>218</v>
      </c>
      <c r="B22" s="528">
        <v>56.73</v>
      </c>
      <c r="C22" s="528">
        <v>729.49</v>
      </c>
      <c r="D22" s="528">
        <v>120.25</v>
      </c>
      <c r="E22" s="382"/>
    </row>
    <row r="23" spans="1:5" ht="19.5" customHeight="1">
      <c r="A23" s="392" t="s">
        <v>219</v>
      </c>
      <c r="B23" s="528">
        <v>121.84</v>
      </c>
      <c r="C23" s="528">
        <v>70.17</v>
      </c>
      <c r="D23" s="528">
        <v>78.25</v>
      </c>
      <c r="E23" s="382"/>
    </row>
    <row r="24" spans="1:5" ht="19.5" customHeight="1">
      <c r="A24" s="392" t="s">
        <v>220</v>
      </c>
      <c r="B24" s="578">
        <v>0</v>
      </c>
      <c r="C24" s="578">
        <v>0</v>
      </c>
      <c r="D24" s="578">
        <v>0</v>
      </c>
      <c r="E24" s="382"/>
    </row>
    <row r="25" spans="1:5" s="142" customFormat="1" ht="19.5" customHeight="1">
      <c r="A25" s="529" t="s">
        <v>221</v>
      </c>
      <c r="B25" s="528">
        <v>100</v>
      </c>
      <c r="C25" s="528">
        <v>126.92</v>
      </c>
      <c r="D25" s="528">
        <v>81.62</v>
      </c>
      <c r="E25" s="382"/>
    </row>
    <row r="26" spans="1:5" s="141" customFormat="1" ht="19.5" customHeight="1">
      <c r="A26" s="529" t="s">
        <v>222</v>
      </c>
      <c r="B26" s="528">
        <v>101.89</v>
      </c>
      <c r="C26" s="528">
        <v>645.26</v>
      </c>
      <c r="D26" s="528">
        <v>122.46</v>
      </c>
      <c r="E26" s="382"/>
    </row>
    <row r="27" spans="1:5" ht="19.5" customHeight="1">
      <c r="A27" s="492" t="s">
        <v>223</v>
      </c>
      <c r="B27" s="528">
        <v>105.81</v>
      </c>
      <c r="C27" s="528">
        <v>113.33</v>
      </c>
      <c r="D27" s="528">
        <v>80.81</v>
      </c>
      <c r="E27" s="382"/>
    </row>
    <row r="28" spans="1:4" ht="19.5" customHeight="1">
      <c r="A28" s="492" t="s">
        <v>224</v>
      </c>
      <c r="B28" s="528">
        <v>31.82</v>
      </c>
      <c r="C28" s="578">
        <v>0</v>
      </c>
      <c r="D28" s="528">
        <v>156.73</v>
      </c>
    </row>
    <row r="29" spans="1:3" ht="19.5" customHeight="1">
      <c r="A29" s="492"/>
      <c r="B29" s="530"/>
      <c r="C29" s="143"/>
    </row>
    <row r="30" spans="1:3" ht="19.5" customHeight="1">
      <c r="A30" s="492"/>
      <c r="B30" s="530"/>
      <c r="C30" s="143"/>
    </row>
    <row r="31" spans="1:3" ht="19.5" customHeight="1">
      <c r="A31" s="492"/>
      <c r="B31" s="530"/>
      <c r="C31" s="143"/>
    </row>
    <row r="32" spans="1:3" ht="19.5" customHeight="1">
      <c r="A32" s="492"/>
      <c r="B32" s="530"/>
      <c r="C32" s="143"/>
    </row>
    <row r="33" spans="1:2" ht="19.5" customHeight="1">
      <c r="A33" s="492"/>
      <c r="B33" s="531"/>
    </row>
    <row r="34" spans="1:2" ht="19.5" customHeight="1">
      <c r="A34" s="492"/>
      <c r="B34" s="531"/>
    </row>
    <row r="35" spans="1:2" ht="19.5" customHeight="1">
      <c r="A35" s="492"/>
      <c r="B35" s="531"/>
    </row>
    <row r="36" spans="1:2" ht="19.5" customHeight="1">
      <c r="A36" s="492"/>
      <c r="B36" s="531"/>
    </row>
    <row r="37" spans="1:2" ht="19.5" customHeight="1">
      <c r="A37" s="492"/>
      <c r="B37" s="531"/>
    </row>
    <row r="38" spans="1:2" ht="19.5" customHeight="1">
      <c r="A38" s="492"/>
      <c r="B38" s="531"/>
    </row>
    <row r="39" spans="1:2" ht="19.5" customHeight="1">
      <c r="A39" s="492"/>
      <c r="B39" s="531"/>
    </row>
    <row r="40" spans="1:2" ht="19.5" customHeight="1">
      <c r="A40" s="492"/>
      <c r="B40" s="531"/>
    </row>
    <row r="41" spans="1:2" ht="19.5" customHeight="1">
      <c r="A41" s="492"/>
      <c r="B41" s="531"/>
    </row>
    <row r="42" spans="1:2" ht="19.5" customHeight="1">
      <c r="A42" s="492"/>
      <c r="B42" s="531"/>
    </row>
    <row r="43" spans="1:2" ht="19.5" customHeight="1">
      <c r="A43" s="492"/>
      <c r="B43" s="531"/>
    </row>
    <row r="44" spans="1:2" ht="19.5" customHeight="1">
      <c r="A44" s="492"/>
      <c r="B44" s="531"/>
    </row>
    <row r="45" spans="1:2" ht="19.5" customHeight="1">
      <c r="A45" s="492"/>
      <c r="B45" s="531"/>
    </row>
    <row r="46" spans="1:2" ht="19.5" customHeight="1">
      <c r="A46" s="492"/>
      <c r="B46" s="531"/>
    </row>
    <row r="47" spans="1:2" ht="19.5" customHeight="1">
      <c r="A47" s="492"/>
      <c r="B47" s="531"/>
    </row>
    <row r="48" spans="1:2" ht="19.5" customHeight="1">
      <c r="A48" s="492"/>
      <c r="B48" s="531"/>
    </row>
    <row r="49" spans="1:2" ht="19.5" customHeight="1">
      <c r="A49" s="492"/>
      <c r="B49" s="531"/>
    </row>
    <row r="50" spans="1:2" ht="19.5" customHeight="1">
      <c r="A50" s="492"/>
      <c r="B50" s="531"/>
    </row>
    <row r="51" spans="1:2" ht="19.5" customHeight="1">
      <c r="A51" s="492"/>
      <c r="B51" s="531"/>
    </row>
    <row r="52" spans="1:2" ht="19.5" customHeight="1">
      <c r="A52" s="492"/>
      <c r="B52" s="531"/>
    </row>
    <row r="53" spans="1:2" ht="19.5" customHeight="1">
      <c r="A53" s="492"/>
      <c r="B53" s="531"/>
    </row>
    <row r="54" spans="1:2" ht="19.5" customHeight="1">
      <c r="A54" s="492"/>
      <c r="B54" s="531"/>
    </row>
    <row r="55" spans="1:2" ht="19.5" customHeight="1">
      <c r="A55" s="492"/>
      <c r="B55" s="531"/>
    </row>
    <row r="56" spans="1:2" ht="19.5" customHeight="1">
      <c r="A56" s="492"/>
      <c r="B56" s="531"/>
    </row>
    <row r="57" spans="1:2" ht="19.5" customHeight="1">
      <c r="A57" s="492"/>
      <c r="B57" s="531"/>
    </row>
    <row r="58" spans="1:2" ht="19.5" customHeight="1">
      <c r="A58" s="492"/>
      <c r="B58" s="531"/>
    </row>
    <row r="59" spans="1:2" ht="19.5" customHeight="1">
      <c r="A59" s="492"/>
      <c r="B59" s="531"/>
    </row>
    <row r="60" spans="1:2" ht="19.5" customHeight="1">
      <c r="A60" s="492"/>
      <c r="B60" s="531"/>
    </row>
    <row r="61" spans="1:2" ht="19.5" customHeight="1">
      <c r="A61" s="492"/>
      <c r="B61" s="531"/>
    </row>
    <row r="62" spans="1:2" ht="19.5" customHeight="1">
      <c r="A62" s="492"/>
      <c r="B62" s="531"/>
    </row>
    <row r="63" spans="1:2" ht="19.5" customHeight="1">
      <c r="A63" s="492"/>
      <c r="B63" s="531"/>
    </row>
    <row r="64" spans="1:2" ht="19.5" customHeight="1">
      <c r="A64" s="492"/>
      <c r="B64" s="531"/>
    </row>
    <row r="65" spans="1:2" ht="19.5" customHeight="1">
      <c r="A65" s="492"/>
      <c r="B65" s="531"/>
    </row>
    <row r="66" spans="1:2" ht="19.5" customHeight="1">
      <c r="A66" s="492"/>
      <c r="B66" s="531"/>
    </row>
    <row r="67" spans="1:2" ht="19.5" customHeight="1">
      <c r="A67" s="492"/>
      <c r="B67" s="531"/>
    </row>
    <row r="68" spans="1:2" ht="19.5" customHeight="1">
      <c r="A68" s="492"/>
      <c r="B68" s="531"/>
    </row>
    <row r="69" spans="1:2" ht="19.5" customHeight="1">
      <c r="A69" s="492"/>
      <c r="B69" s="531"/>
    </row>
    <row r="70" spans="1:2" ht="19.5" customHeight="1">
      <c r="A70" s="492"/>
      <c r="B70" s="531"/>
    </row>
    <row r="71" spans="1:2" ht="19.5" customHeight="1">
      <c r="A71" s="492"/>
      <c r="B71" s="531"/>
    </row>
    <row r="72" spans="1:2" ht="19.5" customHeight="1">
      <c r="A72" s="492"/>
      <c r="B72" s="531"/>
    </row>
    <row r="73" spans="1:2" ht="19.5" customHeight="1">
      <c r="A73" s="492"/>
      <c r="B73" s="531"/>
    </row>
    <row r="74" spans="1:2" ht="19.5" customHeight="1">
      <c r="A74" s="492"/>
      <c r="B74" s="531"/>
    </row>
    <row r="75" spans="1:2" ht="19.5" customHeight="1">
      <c r="A75" s="492"/>
      <c r="B75" s="531"/>
    </row>
    <row r="76" spans="1:2" ht="19.5" customHeight="1">
      <c r="A76" s="492"/>
      <c r="B76" s="531"/>
    </row>
    <row r="77" spans="1:2" ht="19.5" customHeight="1">
      <c r="A77" s="492"/>
      <c r="B77" s="531"/>
    </row>
    <row r="78" spans="1:2" ht="19.5" customHeight="1">
      <c r="A78" s="492"/>
      <c r="B78" s="531"/>
    </row>
    <row r="79" spans="1:2" ht="19.5" customHeight="1">
      <c r="A79" s="492"/>
      <c r="B79" s="531"/>
    </row>
    <row r="80" spans="1:2" ht="19.5" customHeight="1">
      <c r="A80" s="492"/>
      <c r="B80" s="531"/>
    </row>
    <row r="81" spans="1:2" ht="19.5" customHeight="1">
      <c r="A81" s="492"/>
      <c r="B81" s="531"/>
    </row>
    <row r="82" spans="1:2" ht="19.5" customHeight="1">
      <c r="A82" s="492"/>
      <c r="B82" s="531"/>
    </row>
    <row r="83" spans="1:2" ht="19.5" customHeight="1">
      <c r="A83" s="492"/>
      <c r="B83" s="531"/>
    </row>
    <row r="84" spans="1:2" ht="19.5" customHeight="1">
      <c r="A84" s="492"/>
      <c r="B84" s="531"/>
    </row>
    <row r="85" spans="1:2" ht="19.5" customHeight="1">
      <c r="A85" s="492"/>
      <c r="B85" s="531"/>
    </row>
    <row r="86" spans="1:2" ht="19.5" customHeight="1">
      <c r="A86" s="492"/>
      <c r="B86" s="531"/>
    </row>
    <row r="87" spans="1:2" ht="19.5" customHeight="1">
      <c r="A87" s="492"/>
      <c r="B87" s="531"/>
    </row>
    <row r="88" spans="1:2" ht="19.5" customHeight="1">
      <c r="A88" s="492"/>
      <c r="B88" s="531"/>
    </row>
    <row r="89" spans="1:2" ht="19.5" customHeight="1">
      <c r="A89" s="492"/>
      <c r="B89" s="531"/>
    </row>
    <row r="90" spans="1:2" ht="19.5" customHeight="1">
      <c r="A90" s="492"/>
      <c r="B90" s="531"/>
    </row>
    <row r="91" spans="1:2" ht="19.5" customHeight="1">
      <c r="A91" s="492"/>
      <c r="B91" s="531"/>
    </row>
    <row r="92" spans="1:2" ht="19.5" customHeight="1">
      <c r="A92" s="492"/>
      <c r="B92" s="531"/>
    </row>
    <row r="93" spans="1:2" ht="19.5" customHeight="1">
      <c r="A93" s="492"/>
      <c r="B93" s="531"/>
    </row>
    <row r="94" spans="1:2" ht="19.5" customHeight="1">
      <c r="A94" s="492"/>
      <c r="B94" s="531"/>
    </row>
    <row r="95" spans="1:2" ht="19.5" customHeight="1">
      <c r="A95" s="492"/>
      <c r="B95" s="531"/>
    </row>
    <row r="96" spans="1:2" ht="19.5" customHeight="1">
      <c r="A96" s="492"/>
      <c r="B96" s="531"/>
    </row>
    <row r="97" spans="1:2" ht="19.5" customHeight="1">
      <c r="A97" s="492"/>
      <c r="B97" s="531"/>
    </row>
    <row r="98" spans="1:2" ht="19.5" customHeight="1">
      <c r="A98" s="492"/>
      <c r="B98" s="531"/>
    </row>
    <row r="99" spans="1:2" ht="19.5" customHeight="1">
      <c r="A99" s="492"/>
      <c r="B99" s="531"/>
    </row>
    <row r="100" spans="1:2" ht="19.5" customHeight="1">
      <c r="A100" s="492"/>
      <c r="B100" s="531"/>
    </row>
    <row r="101" spans="1:2" ht="19.5" customHeight="1">
      <c r="A101" s="492"/>
      <c r="B101" s="531"/>
    </row>
    <row r="102" spans="1:2" ht="19.5" customHeight="1">
      <c r="A102" s="492"/>
      <c r="B102" s="531"/>
    </row>
    <row r="103" spans="1:2" ht="19.5" customHeight="1">
      <c r="A103" s="492"/>
      <c r="B103" s="531"/>
    </row>
    <row r="104" spans="1:2" ht="19.5" customHeight="1">
      <c r="A104" s="492"/>
      <c r="B104" s="531"/>
    </row>
    <row r="105" spans="1:2" ht="19.5" customHeight="1">
      <c r="A105" s="492"/>
      <c r="B105" s="531"/>
    </row>
    <row r="106" spans="1:2" ht="19.5" customHeight="1">
      <c r="A106" s="492"/>
      <c r="B106" s="531"/>
    </row>
    <row r="107" spans="1:2" ht="19.5" customHeight="1">
      <c r="A107" s="492"/>
      <c r="B107" s="531"/>
    </row>
    <row r="108" spans="1:2" ht="19.5" customHeight="1">
      <c r="A108" s="492"/>
      <c r="B108" s="531"/>
    </row>
    <row r="109" spans="1:2" ht="19.5" customHeight="1">
      <c r="A109" s="492"/>
      <c r="B109" s="531"/>
    </row>
    <row r="110" spans="1:2" ht="19.5" customHeight="1">
      <c r="A110" s="492"/>
      <c r="B110" s="531"/>
    </row>
    <row r="111" spans="1:2" ht="19.5" customHeight="1">
      <c r="A111" s="492"/>
      <c r="B111" s="531"/>
    </row>
    <row r="112" spans="1:2" ht="19.5" customHeight="1">
      <c r="A112" s="492"/>
      <c r="B112" s="531"/>
    </row>
    <row r="113" spans="1:2" ht="19.5" customHeight="1">
      <c r="A113" s="492"/>
      <c r="B113" s="531"/>
    </row>
    <row r="114" spans="1:2" ht="19.5" customHeight="1">
      <c r="A114" s="492"/>
      <c r="B114" s="531"/>
    </row>
    <row r="115" spans="1:2" ht="19.5" customHeight="1">
      <c r="A115" s="492"/>
      <c r="B115" s="531"/>
    </row>
    <row r="116" spans="1:2" ht="19.5" customHeight="1">
      <c r="A116" s="492"/>
      <c r="B116" s="531"/>
    </row>
    <row r="117" spans="1:2" ht="19.5" customHeight="1">
      <c r="A117" s="492"/>
      <c r="B117" s="531"/>
    </row>
    <row r="118" spans="1:2" ht="19.5" customHeight="1">
      <c r="A118" s="492"/>
      <c r="B118" s="531"/>
    </row>
    <row r="119" spans="1:2" ht="19.5" customHeight="1">
      <c r="A119" s="492"/>
      <c r="B119" s="531"/>
    </row>
    <row r="120" spans="1:2" ht="19.5" customHeight="1">
      <c r="A120" s="492"/>
      <c r="B120" s="531"/>
    </row>
    <row r="121" spans="1:2" ht="19.5" customHeight="1">
      <c r="A121" s="492"/>
      <c r="B121" s="531"/>
    </row>
    <row r="122" spans="1:2" ht="15">
      <c r="A122" s="492"/>
      <c r="B122" s="531"/>
    </row>
    <row r="123" spans="1:2" ht="15">
      <c r="A123" s="492"/>
      <c r="B123" s="531"/>
    </row>
    <row r="124" spans="1:2" ht="15">
      <c r="A124" s="492"/>
      <c r="B124" s="531"/>
    </row>
    <row r="125" spans="1:2" ht="15">
      <c r="A125" s="492"/>
      <c r="B125" s="531"/>
    </row>
    <row r="126" spans="1:2" ht="15">
      <c r="A126" s="492"/>
      <c r="B126" s="531"/>
    </row>
    <row r="127" spans="1:2" ht="15">
      <c r="A127" s="492"/>
      <c r="B127" s="531"/>
    </row>
    <row r="128" spans="1:2" ht="15">
      <c r="A128" s="492"/>
      <c r="B128" s="531"/>
    </row>
    <row r="129" spans="1:2" ht="15">
      <c r="A129" s="492"/>
      <c r="B129" s="531"/>
    </row>
    <row r="130" spans="1:2" ht="15">
      <c r="A130" s="492"/>
      <c r="B130" s="531"/>
    </row>
    <row r="131" spans="1:2" ht="15">
      <c r="A131" s="492"/>
      <c r="B131" s="531"/>
    </row>
    <row r="132" spans="1:2" ht="15">
      <c r="A132" s="492"/>
      <c r="B132" s="531"/>
    </row>
    <row r="133" spans="1:2" ht="15">
      <c r="A133" s="492"/>
      <c r="B133" s="531"/>
    </row>
    <row r="134" spans="1:2" ht="15">
      <c r="A134" s="492"/>
      <c r="B134" s="531"/>
    </row>
    <row r="135" spans="1:2" ht="15">
      <c r="A135" s="492"/>
      <c r="B135" s="531"/>
    </row>
    <row r="136" spans="1:2" ht="15">
      <c r="A136" s="492"/>
      <c r="B136" s="531"/>
    </row>
    <row r="137" spans="1:2" ht="15">
      <c r="A137" s="492"/>
      <c r="B137" s="531"/>
    </row>
    <row r="138" spans="1:2" ht="15">
      <c r="A138" s="492"/>
      <c r="B138" s="531"/>
    </row>
    <row r="139" spans="1:2" ht="15">
      <c r="A139" s="492"/>
      <c r="B139" s="531"/>
    </row>
    <row r="140" spans="1:2" ht="15">
      <c r="A140" s="492"/>
      <c r="B140" s="531"/>
    </row>
    <row r="141" spans="1:2" ht="15">
      <c r="A141" s="492"/>
      <c r="B141" s="531"/>
    </row>
    <row r="142" spans="1:2" ht="15">
      <c r="A142" s="492"/>
      <c r="B142" s="531"/>
    </row>
    <row r="143" spans="1:2" ht="15">
      <c r="A143" s="492"/>
      <c r="B143" s="531"/>
    </row>
    <row r="144" spans="1:2" ht="15">
      <c r="A144" s="492"/>
      <c r="B144" s="531"/>
    </row>
    <row r="145" spans="1:2" ht="15">
      <c r="A145" s="492"/>
      <c r="B145" s="531"/>
    </row>
    <row r="146" spans="1:2" ht="15">
      <c r="A146" s="492"/>
      <c r="B146" s="531"/>
    </row>
    <row r="147" spans="1:2" ht="15">
      <c r="A147" s="492"/>
      <c r="B147" s="531"/>
    </row>
    <row r="148" spans="1:2" ht="15">
      <c r="A148" s="492"/>
      <c r="B148" s="531"/>
    </row>
    <row r="149" spans="1:2" ht="15">
      <c r="A149" s="492"/>
      <c r="B149" s="531"/>
    </row>
    <row r="150" spans="1:2" ht="15">
      <c r="A150" s="492"/>
      <c r="B150" s="531"/>
    </row>
    <row r="151" spans="1:2" ht="15">
      <c r="A151" s="492"/>
      <c r="B151" s="531"/>
    </row>
    <row r="152" spans="1:2" ht="15">
      <c r="A152" s="492"/>
      <c r="B152" s="531"/>
    </row>
    <row r="153" spans="1:2" ht="15">
      <c r="A153" s="492"/>
      <c r="B153" s="531"/>
    </row>
    <row r="154" spans="1:2" ht="15">
      <c r="A154" s="492"/>
      <c r="B154" s="531"/>
    </row>
    <row r="155" spans="1:2" ht="15">
      <c r="A155" s="492"/>
      <c r="B155" s="531"/>
    </row>
    <row r="156" spans="1:2" ht="15">
      <c r="A156" s="492"/>
      <c r="B156" s="531"/>
    </row>
    <row r="157" spans="1:2" ht="15">
      <c r="A157" s="492"/>
      <c r="B157" s="531"/>
    </row>
    <row r="158" spans="1:2" ht="15">
      <c r="A158" s="492"/>
      <c r="B158" s="531"/>
    </row>
    <row r="159" spans="1:2" ht="15">
      <c r="A159" s="492"/>
      <c r="B159" s="531"/>
    </row>
    <row r="160" spans="1:2" ht="15">
      <c r="A160" s="492"/>
      <c r="B160" s="531"/>
    </row>
    <row r="161" spans="1:2" ht="15">
      <c r="A161" s="492"/>
      <c r="B161" s="531"/>
    </row>
    <row r="162" spans="1:2" ht="15">
      <c r="A162" s="492"/>
      <c r="B162" s="531"/>
    </row>
    <row r="163" spans="1:2" ht="15">
      <c r="A163" s="492"/>
      <c r="B163" s="531"/>
    </row>
    <row r="164" spans="1:2" ht="15">
      <c r="A164" s="492"/>
      <c r="B164" s="531"/>
    </row>
    <row r="165" spans="1:2" ht="15">
      <c r="A165" s="492"/>
      <c r="B165" s="531"/>
    </row>
    <row r="166" spans="1:2" ht="15">
      <c r="A166" s="492"/>
      <c r="B166" s="531"/>
    </row>
    <row r="167" spans="1:2" ht="15">
      <c r="A167" s="492"/>
      <c r="B167" s="531"/>
    </row>
    <row r="168" spans="1:2" ht="15">
      <c r="A168" s="492"/>
      <c r="B168" s="531"/>
    </row>
    <row r="169" spans="1:2" ht="15">
      <c r="A169" s="492"/>
      <c r="B169" s="531"/>
    </row>
    <row r="170" spans="1:2" ht="15">
      <c r="A170" s="492"/>
      <c r="B170" s="531"/>
    </row>
    <row r="171" spans="1:2" ht="15">
      <c r="A171" s="492"/>
      <c r="B171" s="531"/>
    </row>
    <row r="172" spans="1:2" ht="15">
      <c r="A172" s="492"/>
      <c r="B172" s="531"/>
    </row>
    <row r="173" spans="1:2" ht="15">
      <c r="A173" s="492"/>
      <c r="B173" s="531"/>
    </row>
    <row r="174" spans="1:2" ht="15">
      <c r="A174" s="492"/>
      <c r="B174" s="531"/>
    </row>
    <row r="175" spans="1:2" ht="15">
      <c r="A175" s="492"/>
      <c r="B175" s="531"/>
    </row>
    <row r="176" spans="1:2" ht="15">
      <c r="A176" s="492"/>
      <c r="B176" s="531"/>
    </row>
    <row r="177" spans="1:2" ht="15">
      <c r="A177" s="492"/>
      <c r="B177" s="531"/>
    </row>
    <row r="178" spans="1:2" ht="15">
      <c r="A178" s="492"/>
      <c r="B178" s="531"/>
    </row>
    <row r="179" spans="1:2" ht="15">
      <c r="A179" s="492"/>
      <c r="B179" s="531"/>
    </row>
    <row r="180" spans="1:2" ht="15">
      <c r="A180" s="492"/>
      <c r="B180" s="531"/>
    </row>
    <row r="181" spans="1:2" ht="15">
      <c r="A181" s="492"/>
      <c r="B181" s="531"/>
    </row>
    <row r="182" spans="1:2" ht="15">
      <c r="A182" s="492"/>
      <c r="B182" s="531"/>
    </row>
    <row r="183" spans="1:2" ht="15">
      <c r="A183" s="492"/>
      <c r="B183" s="531"/>
    </row>
    <row r="184" spans="1:2" ht="15">
      <c r="A184" s="492"/>
      <c r="B184" s="531"/>
    </row>
    <row r="185" spans="1:2" ht="15">
      <c r="A185" s="492"/>
      <c r="B185" s="531"/>
    </row>
  </sheetData>
  <sheetProtection/>
  <mergeCells count="1">
    <mergeCell ref="A1:D1"/>
  </mergeCells>
  <printOptions horizontalCentered="1"/>
  <pageMargins left="0.35433070866141736" right="0.15748031496062992" top="0.5" bottom="0.984251968503937" header="0.37"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85"/>
  <sheetViews>
    <sheetView zoomScalePageLayoutView="0" workbookViewId="0" topLeftCell="A1">
      <selection activeCell="A1" sqref="A1:C26"/>
    </sheetView>
  </sheetViews>
  <sheetFormatPr defaultColWidth="9.140625" defaultRowHeight="12.75"/>
  <cols>
    <col min="1" max="1" width="55.7109375" style="136" customWidth="1"/>
    <col min="2" max="2" width="15.8515625" style="144" customWidth="1"/>
    <col min="3" max="3" width="16.421875" style="136" customWidth="1"/>
    <col min="4" max="16384" width="9.140625" style="136" customWidth="1"/>
  </cols>
  <sheetData>
    <row r="1" spans="1:3" ht="44.25" customHeight="1">
      <c r="A1" s="604" t="s">
        <v>451</v>
      </c>
      <c r="B1" s="604"/>
      <c r="C1" s="604"/>
    </row>
    <row r="2" spans="1:3" ht="24.75" customHeight="1" thickBot="1">
      <c r="A2" s="137"/>
      <c r="B2" s="212"/>
      <c r="C2" s="212" t="s">
        <v>2</v>
      </c>
    </row>
    <row r="3" spans="1:9" ht="20.25" customHeight="1">
      <c r="A3" s="139"/>
      <c r="B3" s="210" t="s">
        <v>193</v>
      </c>
      <c r="C3" s="210" t="s">
        <v>193</v>
      </c>
      <c r="I3" s="532"/>
    </row>
    <row r="4" spans="1:9" ht="20.25" customHeight="1">
      <c r="A4" s="139"/>
      <c r="B4" s="210" t="s">
        <v>202</v>
      </c>
      <c r="C4" s="210" t="s">
        <v>202</v>
      </c>
      <c r="I4" s="532"/>
    </row>
    <row r="5" spans="1:9" ht="20.25" customHeight="1">
      <c r="A5" s="139"/>
      <c r="B5" s="210" t="s">
        <v>444</v>
      </c>
      <c r="C5" s="210" t="s">
        <v>444</v>
      </c>
      <c r="I5" s="532"/>
    </row>
    <row r="6" spans="1:9" ht="20.25" customHeight="1">
      <c r="A6" s="139"/>
      <c r="B6" s="210" t="s">
        <v>291</v>
      </c>
      <c r="C6" s="210" t="s">
        <v>291</v>
      </c>
      <c r="I6" s="532"/>
    </row>
    <row r="7" spans="1:9" ht="20.25" customHeight="1">
      <c r="A7" s="139"/>
      <c r="B7" s="210" t="s">
        <v>195</v>
      </c>
      <c r="C7" s="210" t="s">
        <v>197</v>
      </c>
      <c r="I7" s="532"/>
    </row>
    <row r="8" spans="1:9" ht="20.25" customHeight="1">
      <c r="A8" s="139"/>
      <c r="B8" s="211" t="s">
        <v>444</v>
      </c>
      <c r="C8" s="211" t="s">
        <v>386</v>
      </c>
      <c r="I8" s="532"/>
    </row>
    <row r="9" spans="1:6" s="145" customFormat="1" ht="19.5" customHeight="1">
      <c r="A9" s="526" t="s">
        <v>205</v>
      </c>
      <c r="B9" s="533">
        <v>100.71</v>
      </c>
      <c r="C9" s="533">
        <v>110.84</v>
      </c>
      <c r="E9" s="499"/>
      <c r="F9" s="499"/>
    </row>
    <row r="10" spans="1:6" ht="19.5" customHeight="1">
      <c r="A10" s="492" t="s">
        <v>206</v>
      </c>
      <c r="B10" s="530">
        <v>109.16</v>
      </c>
      <c r="C10" s="530">
        <v>89.58</v>
      </c>
      <c r="E10" s="499"/>
      <c r="F10" s="499"/>
    </row>
    <row r="11" spans="1:6" ht="19.5" customHeight="1">
      <c r="A11" s="492" t="s">
        <v>207</v>
      </c>
      <c r="B11" s="530">
        <v>100</v>
      </c>
      <c r="C11" s="530">
        <v>91.68</v>
      </c>
      <c r="E11" s="499"/>
      <c r="F11" s="499"/>
    </row>
    <row r="12" spans="1:6" ht="19.5" customHeight="1">
      <c r="A12" s="492" t="s">
        <v>208</v>
      </c>
      <c r="B12" s="530">
        <v>137.61</v>
      </c>
      <c r="C12" s="530">
        <v>108.14</v>
      </c>
      <c r="E12" s="499"/>
      <c r="F12" s="499"/>
    </row>
    <row r="13" spans="1:6" ht="19.5" customHeight="1">
      <c r="A13" s="492" t="s">
        <v>209</v>
      </c>
      <c r="B13" s="530">
        <v>105.36</v>
      </c>
      <c r="C13" s="530">
        <v>148.51</v>
      </c>
      <c r="E13" s="499"/>
      <c r="F13" s="499"/>
    </row>
    <row r="14" spans="1:6" ht="19.5" customHeight="1">
      <c r="A14" s="492" t="s">
        <v>210</v>
      </c>
      <c r="B14" s="530">
        <v>95.62</v>
      </c>
      <c r="C14" s="530">
        <v>78.96</v>
      </c>
      <c r="E14" s="499"/>
      <c r="F14" s="499"/>
    </row>
    <row r="15" spans="1:6" ht="30" customHeight="1">
      <c r="A15" s="497" t="s">
        <v>211</v>
      </c>
      <c r="B15" s="530">
        <v>106.77</v>
      </c>
      <c r="C15" s="530">
        <v>94.63</v>
      </c>
      <c r="E15" s="499"/>
      <c r="F15" s="499"/>
    </row>
    <row r="16" spans="1:6" ht="19.5" customHeight="1">
      <c r="A16" s="492" t="s">
        <v>212</v>
      </c>
      <c r="B16" s="530">
        <v>98</v>
      </c>
      <c r="C16" s="530">
        <v>95.03</v>
      </c>
      <c r="E16" s="499"/>
      <c r="F16" s="499"/>
    </row>
    <row r="17" spans="1:6" ht="19.5" customHeight="1">
      <c r="A17" s="492" t="s">
        <v>214</v>
      </c>
      <c r="B17" s="530">
        <v>100.41</v>
      </c>
      <c r="C17" s="530">
        <v>88.22</v>
      </c>
      <c r="E17" s="499"/>
      <c r="F17" s="499"/>
    </row>
    <row r="18" spans="1:6" ht="19.5" customHeight="1">
      <c r="A18" s="492" t="s">
        <v>215</v>
      </c>
      <c r="B18" s="530">
        <v>95.12</v>
      </c>
      <c r="C18" s="530">
        <v>81.88</v>
      </c>
      <c r="E18" s="499"/>
      <c r="F18" s="499"/>
    </row>
    <row r="19" spans="1:6" s="141" customFormat="1" ht="19.5" customHeight="1">
      <c r="A19" s="492" t="s">
        <v>216</v>
      </c>
      <c r="B19" s="530">
        <v>103.12</v>
      </c>
      <c r="C19" s="530">
        <v>98.63</v>
      </c>
      <c r="E19" s="499"/>
      <c r="F19" s="499"/>
    </row>
    <row r="20" spans="1:6" ht="19.5" customHeight="1">
      <c r="A20" s="492" t="s">
        <v>217</v>
      </c>
      <c r="B20" s="530">
        <v>85.9</v>
      </c>
      <c r="C20" s="530">
        <v>139.8</v>
      </c>
      <c r="E20" s="499"/>
      <c r="F20" s="499"/>
    </row>
    <row r="21" spans="1:6" ht="19.5" customHeight="1">
      <c r="A21" s="492" t="s">
        <v>218</v>
      </c>
      <c r="B21" s="530">
        <v>116.78</v>
      </c>
      <c r="C21" s="530">
        <v>29.63</v>
      </c>
      <c r="E21" s="499"/>
      <c r="F21" s="499"/>
    </row>
    <row r="22" spans="1:6" ht="19.5" customHeight="1">
      <c r="A22" s="492" t="s">
        <v>219</v>
      </c>
      <c r="B22" s="530">
        <v>121.54</v>
      </c>
      <c r="C22" s="530">
        <v>114.62</v>
      </c>
      <c r="E22" s="499"/>
      <c r="F22" s="499"/>
    </row>
    <row r="23" spans="1:6" ht="19.5" customHeight="1">
      <c r="A23" s="392" t="s">
        <v>220</v>
      </c>
      <c r="B23" s="559">
        <v>0</v>
      </c>
      <c r="C23" s="559">
        <v>0</v>
      </c>
      <c r="E23" s="499"/>
      <c r="F23" s="499"/>
    </row>
    <row r="24" spans="1:6" ht="19.5" customHeight="1">
      <c r="A24" s="392" t="s">
        <v>222</v>
      </c>
      <c r="B24" s="530">
        <v>75.23</v>
      </c>
      <c r="C24" s="530">
        <v>16.69</v>
      </c>
      <c r="E24" s="499"/>
      <c r="F24" s="499"/>
    </row>
    <row r="25" spans="1:6" s="142" customFormat="1" ht="19.5" customHeight="1">
      <c r="A25" s="529" t="s">
        <v>223</v>
      </c>
      <c r="B25" s="530">
        <v>111.6</v>
      </c>
      <c r="C25" s="530">
        <v>98.55</v>
      </c>
      <c r="E25" s="499"/>
      <c r="F25" s="499"/>
    </row>
    <row r="26" spans="1:6" s="141" customFormat="1" ht="19.5" customHeight="1">
      <c r="A26" s="529" t="s">
        <v>224</v>
      </c>
      <c r="B26" s="530">
        <v>162.59</v>
      </c>
      <c r="C26" s="530">
        <v>90.7</v>
      </c>
      <c r="E26" s="499"/>
      <c r="F26" s="499"/>
    </row>
    <row r="27" spans="1:3" ht="19.5" customHeight="1">
      <c r="A27" s="492"/>
      <c r="B27" s="530"/>
      <c r="C27" s="530"/>
    </row>
    <row r="28" spans="1:3" ht="19.5" customHeight="1">
      <c r="A28" s="492"/>
      <c r="B28" s="530"/>
      <c r="C28" s="530"/>
    </row>
    <row r="29" spans="1:3" ht="19.5" customHeight="1">
      <c r="A29" s="492"/>
      <c r="B29" s="530"/>
      <c r="C29" s="530"/>
    </row>
    <row r="30" spans="1:3" ht="19.5" customHeight="1">
      <c r="A30" s="492"/>
      <c r="B30" s="530"/>
      <c r="C30" s="530"/>
    </row>
    <row r="31" spans="1:3" ht="19.5" customHeight="1">
      <c r="A31" s="492"/>
      <c r="B31" s="530"/>
      <c r="C31" s="530"/>
    </row>
    <row r="32" spans="1:3" ht="19.5" customHeight="1">
      <c r="A32" s="492"/>
      <c r="B32" s="530"/>
      <c r="C32" s="530"/>
    </row>
    <row r="33" spans="1:2" ht="19.5" customHeight="1">
      <c r="A33" s="492"/>
      <c r="B33" s="531"/>
    </row>
    <row r="34" spans="1:2" ht="19.5" customHeight="1">
      <c r="A34" s="492"/>
      <c r="B34" s="531"/>
    </row>
    <row r="35" spans="1:2" ht="19.5" customHeight="1">
      <c r="A35" s="492"/>
      <c r="B35" s="531"/>
    </row>
    <row r="36" spans="1:2" ht="19.5" customHeight="1">
      <c r="A36" s="492"/>
      <c r="B36" s="531"/>
    </row>
    <row r="37" spans="1:2" ht="19.5" customHeight="1">
      <c r="A37" s="492"/>
      <c r="B37" s="531"/>
    </row>
    <row r="38" spans="1:2" ht="19.5" customHeight="1">
      <c r="A38" s="492"/>
      <c r="B38" s="531"/>
    </row>
    <row r="39" spans="1:2" ht="19.5" customHeight="1">
      <c r="A39" s="492"/>
      <c r="B39" s="531"/>
    </row>
    <row r="40" spans="1:2" ht="19.5" customHeight="1">
      <c r="A40" s="492"/>
      <c r="B40" s="531"/>
    </row>
    <row r="41" spans="1:2" ht="19.5" customHeight="1">
      <c r="A41" s="492"/>
      <c r="B41" s="531"/>
    </row>
    <row r="42" spans="1:2" ht="19.5" customHeight="1">
      <c r="A42" s="492"/>
      <c r="B42" s="531"/>
    </row>
    <row r="43" spans="1:2" ht="19.5" customHeight="1">
      <c r="A43" s="492"/>
      <c r="B43" s="531"/>
    </row>
    <row r="44" spans="1:2" ht="19.5" customHeight="1">
      <c r="A44" s="492"/>
      <c r="B44" s="531"/>
    </row>
    <row r="45" spans="1:2" ht="19.5" customHeight="1">
      <c r="A45" s="492"/>
      <c r="B45" s="531"/>
    </row>
    <row r="46" spans="1:2" ht="19.5" customHeight="1">
      <c r="A46" s="492"/>
      <c r="B46" s="531"/>
    </row>
    <row r="47" spans="1:2" ht="19.5" customHeight="1">
      <c r="A47" s="492"/>
      <c r="B47" s="531"/>
    </row>
    <row r="48" spans="1:2" ht="19.5" customHeight="1">
      <c r="A48" s="492"/>
      <c r="B48" s="531"/>
    </row>
    <row r="49" spans="1:2" ht="19.5" customHeight="1">
      <c r="A49" s="492"/>
      <c r="B49" s="531"/>
    </row>
    <row r="50" spans="1:2" ht="19.5" customHeight="1">
      <c r="A50" s="492"/>
      <c r="B50" s="531"/>
    </row>
    <row r="51" spans="1:2" ht="19.5" customHeight="1">
      <c r="A51" s="492"/>
      <c r="B51" s="531"/>
    </row>
    <row r="52" spans="1:2" ht="19.5" customHeight="1">
      <c r="A52" s="492"/>
      <c r="B52" s="531"/>
    </row>
    <row r="53" spans="1:2" ht="19.5" customHeight="1">
      <c r="A53" s="492"/>
      <c r="B53" s="531"/>
    </row>
    <row r="54" spans="1:2" ht="19.5" customHeight="1">
      <c r="A54" s="492"/>
      <c r="B54" s="531"/>
    </row>
    <row r="55" spans="1:2" ht="19.5" customHeight="1">
      <c r="A55" s="492"/>
      <c r="B55" s="531"/>
    </row>
    <row r="56" spans="1:2" ht="19.5" customHeight="1">
      <c r="A56" s="492"/>
      <c r="B56" s="531"/>
    </row>
    <row r="57" spans="1:2" ht="19.5" customHeight="1">
      <c r="A57" s="492"/>
      <c r="B57" s="531"/>
    </row>
    <row r="58" spans="1:2" ht="19.5" customHeight="1">
      <c r="A58" s="492"/>
      <c r="B58" s="531"/>
    </row>
    <row r="59" spans="1:2" ht="19.5" customHeight="1">
      <c r="A59" s="492"/>
      <c r="B59" s="531"/>
    </row>
    <row r="60" spans="1:2" ht="19.5" customHeight="1">
      <c r="A60" s="492"/>
      <c r="B60" s="531"/>
    </row>
    <row r="61" spans="1:2" ht="19.5" customHeight="1">
      <c r="A61" s="492"/>
      <c r="B61" s="531"/>
    </row>
    <row r="62" spans="1:2" ht="19.5" customHeight="1">
      <c r="A62" s="492"/>
      <c r="B62" s="531"/>
    </row>
    <row r="63" spans="1:2" ht="19.5" customHeight="1">
      <c r="A63" s="492"/>
      <c r="B63" s="531"/>
    </row>
    <row r="64" spans="1:2" ht="19.5" customHeight="1">
      <c r="A64" s="492"/>
      <c r="B64" s="531"/>
    </row>
    <row r="65" spans="1:2" ht="19.5" customHeight="1">
      <c r="A65" s="492"/>
      <c r="B65" s="531"/>
    </row>
    <row r="66" spans="1:2" ht="19.5" customHeight="1">
      <c r="A66" s="492"/>
      <c r="B66" s="531"/>
    </row>
    <row r="67" spans="1:2" ht="19.5" customHeight="1">
      <c r="A67" s="492"/>
      <c r="B67" s="531"/>
    </row>
    <row r="68" spans="1:2" ht="19.5" customHeight="1">
      <c r="A68" s="492"/>
      <c r="B68" s="531"/>
    </row>
    <row r="69" spans="1:2" ht="19.5" customHeight="1">
      <c r="A69" s="492"/>
      <c r="B69" s="531"/>
    </row>
    <row r="70" spans="1:2" ht="19.5" customHeight="1">
      <c r="A70" s="492"/>
      <c r="B70" s="531"/>
    </row>
    <row r="71" spans="1:2" ht="19.5" customHeight="1">
      <c r="A71" s="492"/>
      <c r="B71" s="531"/>
    </row>
    <row r="72" spans="1:2" ht="19.5" customHeight="1">
      <c r="A72" s="492"/>
      <c r="B72" s="531"/>
    </row>
    <row r="73" spans="1:2" ht="19.5" customHeight="1">
      <c r="A73" s="492"/>
      <c r="B73" s="531"/>
    </row>
    <row r="74" spans="1:2" ht="19.5" customHeight="1">
      <c r="A74" s="492"/>
      <c r="B74" s="531"/>
    </row>
    <row r="75" spans="1:2" ht="19.5" customHeight="1">
      <c r="A75" s="492"/>
      <c r="B75" s="531"/>
    </row>
    <row r="76" spans="1:2" ht="19.5" customHeight="1">
      <c r="A76" s="492"/>
      <c r="B76" s="531"/>
    </row>
    <row r="77" spans="1:2" ht="19.5" customHeight="1">
      <c r="A77" s="492"/>
      <c r="B77" s="531"/>
    </row>
    <row r="78" spans="1:2" ht="19.5" customHeight="1">
      <c r="A78" s="492"/>
      <c r="B78" s="531"/>
    </row>
    <row r="79" spans="1:2" ht="19.5" customHeight="1">
      <c r="A79" s="492"/>
      <c r="B79" s="531"/>
    </row>
    <row r="80" spans="1:2" ht="19.5" customHeight="1">
      <c r="A80" s="492"/>
      <c r="B80" s="531"/>
    </row>
    <row r="81" spans="1:2" ht="19.5" customHeight="1">
      <c r="A81" s="492"/>
      <c r="B81" s="531"/>
    </row>
    <row r="82" spans="1:2" ht="19.5" customHeight="1">
      <c r="A82" s="492"/>
      <c r="B82" s="531"/>
    </row>
    <row r="83" spans="1:2" ht="19.5" customHeight="1">
      <c r="A83" s="492"/>
      <c r="B83" s="531"/>
    </row>
    <row r="84" spans="1:2" ht="19.5" customHeight="1">
      <c r="A84" s="492"/>
      <c r="B84" s="531"/>
    </row>
    <row r="85" spans="1:2" ht="19.5" customHeight="1">
      <c r="A85" s="492"/>
      <c r="B85" s="531"/>
    </row>
    <row r="86" spans="1:2" ht="19.5" customHeight="1">
      <c r="A86" s="492"/>
      <c r="B86" s="531"/>
    </row>
    <row r="87" spans="1:2" ht="19.5" customHeight="1">
      <c r="A87" s="492"/>
      <c r="B87" s="531"/>
    </row>
    <row r="88" spans="1:2" ht="19.5" customHeight="1">
      <c r="A88" s="492"/>
      <c r="B88" s="531"/>
    </row>
    <row r="89" spans="1:2" ht="19.5" customHeight="1">
      <c r="A89" s="492"/>
      <c r="B89" s="531"/>
    </row>
    <row r="90" spans="1:2" ht="19.5" customHeight="1">
      <c r="A90" s="492"/>
      <c r="B90" s="531"/>
    </row>
    <row r="91" spans="1:2" ht="19.5" customHeight="1">
      <c r="A91" s="492"/>
      <c r="B91" s="531"/>
    </row>
    <row r="92" spans="1:2" ht="19.5" customHeight="1">
      <c r="A92" s="492"/>
      <c r="B92" s="531"/>
    </row>
    <row r="93" spans="1:2" ht="19.5" customHeight="1">
      <c r="A93" s="492"/>
      <c r="B93" s="531"/>
    </row>
    <row r="94" spans="1:2" ht="19.5" customHeight="1">
      <c r="A94" s="492"/>
      <c r="B94" s="531"/>
    </row>
    <row r="95" spans="1:2" ht="19.5" customHeight="1">
      <c r="A95" s="492"/>
      <c r="B95" s="531"/>
    </row>
    <row r="96" spans="1:2" ht="19.5" customHeight="1">
      <c r="A96" s="492"/>
      <c r="B96" s="531"/>
    </row>
    <row r="97" spans="1:2" ht="19.5" customHeight="1">
      <c r="A97" s="492"/>
      <c r="B97" s="531"/>
    </row>
    <row r="98" spans="1:2" ht="19.5" customHeight="1">
      <c r="A98" s="492"/>
      <c r="B98" s="531"/>
    </row>
    <row r="99" spans="1:2" ht="19.5" customHeight="1">
      <c r="A99" s="492"/>
      <c r="B99" s="531"/>
    </row>
    <row r="100" spans="1:2" ht="19.5" customHeight="1">
      <c r="A100" s="492"/>
      <c r="B100" s="531"/>
    </row>
    <row r="101" spans="1:2" ht="19.5" customHeight="1">
      <c r="A101" s="492"/>
      <c r="B101" s="531"/>
    </row>
    <row r="102" spans="1:2" ht="19.5" customHeight="1">
      <c r="A102" s="492"/>
      <c r="B102" s="531"/>
    </row>
    <row r="103" spans="1:2" ht="19.5" customHeight="1">
      <c r="A103" s="492"/>
      <c r="B103" s="531"/>
    </row>
    <row r="104" spans="1:2" ht="19.5" customHeight="1">
      <c r="A104" s="492"/>
      <c r="B104" s="531"/>
    </row>
    <row r="105" spans="1:2" ht="19.5" customHeight="1">
      <c r="A105" s="492"/>
      <c r="B105" s="531"/>
    </row>
    <row r="106" spans="1:2" ht="19.5" customHeight="1">
      <c r="A106" s="492"/>
      <c r="B106" s="531"/>
    </row>
    <row r="107" spans="1:2" ht="19.5" customHeight="1">
      <c r="A107" s="492"/>
      <c r="B107" s="531"/>
    </row>
    <row r="108" spans="1:2" ht="19.5" customHeight="1">
      <c r="A108" s="492"/>
      <c r="B108" s="531"/>
    </row>
    <row r="109" spans="1:2" ht="19.5" customHeight="1">
      <c r="A109" s="492"/>
      <c r="B109" s="531"/>
    </row>
    <row r="110" spans="1:2" ht="19.5" customHeight="1">
      <c r="A110" s="492"/>
      <c r="B110" s="531"/>
    </row>
    <row r="111" spans="1:2" ht="19.5" customHeight="1">
      <c r="A111" s="492"/>
      <c r="B111" s="531"/>
    </row>
    <row r="112" spans="1:2" ht="19.5" customHeight="1">
      <c r="A112" s="492"/>
      <c r="B112" s="531"/>
    </row>
    <row r="113" spans="1:2" ht="19.5" customHeight="1">
      <c r="A113" s="492"/>
      <c r="B113" s="531"/>
    </row>
    <row r="114" spans="1:2" ht="19.5" customHeight="1">
      <c r="A114" s="492"/>
      <c r="B114" s="531"/>
    </row>
    <row r="115" spans="1:2" ht="19.5" customHeight="1">
      <c r="A115" s="492"/>
      <c r="B115" s="531"/>
    </row>
    <row r="116" spans="1:2" ht="19.5" customHeight="1">
      <c r="A116" s="492"/>
      <c r="B116" s="531"/>
    </row>
    <row r="117" spans="1:2" ht="19.5" customHeight="1">
      <c r="A117" s="492"/>
      <c r="B117" s="531"/>
    </row>
    <row r="118" spans="1:2" ht="19.5" customHeight="1">
      <c r="A118" s="492"/>
      <c r="B118" s="531"/>
    </row>
    <row r="119" spans="1:2" ht="19.5" customHeight="1">
      <c r="A119" s="492"/>
      <c r="B119" s="531"/>
    </row>
    <row r="120" spans="1:2" ht="19.5" customHeight="1">
      <c r="A120" s="492"/>
      <c r="B120" s="531"/>
    </row>
    <row r="121" spans="1:2" ht="19.5" customHeight="1">
      <c r="A121" s="492"/>
      <c r="B121" s="531"/>
    </row>
    <row r="122" spans="1:2" ht="15">
      <c r="A122" s="492"/>
      <c r="B122" s="531"/>
    </row>
    <row r="123" spans="1:2" ht="15">
      <c r="A123" s="492"/>
      <c r="B123" s="531"/>
    </row>
    <row r="124" spans="1:2" ht="15">
      <c r="A124" s="492"/>
      <c r="B124" s="531"/>
    </row>
    <row r="125" spans="1:2" ht="15">
      <c r="A125" s="492"/>
      <c r="B125" s="531"/>
    </row>
    <row r="126" spans="1:2" ht="15">
      <c r="A126" s="492"/>
      <c r="B126" s="531"/>
    </row>
    <row r="127" spans="1:2" ht="15">
      <c r="A127" s="492"/>
      <c r="B127" s="531"/>
    </row>
    <row r="128" spans="1:2" ht="15">
      <c r="A128" s="492"/>
      <c r="B128" s="531"/>
    </row>
    <row r="129" spans="1:2" ht="15">
      <c r="A129" s="492"/>
      <c r="B129" s="531"/>
    </row>
    <row r="130" spans="1:2" ht="15">
      <c r="A130" s="492"/>
      <c r="B130" s="531"/>
    </row>
    <row r="131" spans="1:2" ht="15">
      <c r="A131" s="492"/>
      <c r="B131" s="531"/>
    </row>
    <row r="132" spans="1:2" ht="15">
      <c r="A132" s="492"/>
      <c r="B132" s="531"/>
    </row>
    <row r="133" spans="1:2" ht="15">
      <c r="A133" s="492"/>
      <c r="B133" s="531"/>
    </row>
    <row r="134" spans="1:2" ht="15">
      <c r="A134" s="492"/>
      <c r="B134" s="531"/>
    </row>
    <row r="135" spans="1:2" ht="15">
      <c r="A135" s="492"/>
      <c r="B135" s="531"/>
    </row>
    <row r="136" spans="1:2" ht="15">
      <c r="A136" s="492"/>
      <c r="B136" s="531"/>
    </row>
    <row r="137" spans="1:2" ht="15">
      <c r="A137" s="492"/>
      <c r="B137" s="531"/>
    </row>
    <row r="138" spans="1:2" ht="15">
      <c r="A138" s="492"/>
      <c r="B138" s="531"/>
    </row>
    <row r="139" spans="1:2" ht="15">
      <c r="A139" s="492"/>
      <c r="B139" s="531"/>
    </row>
    <row r="140" spans="1:2" ht="15">
      <c r="A140" s="492"/>
      <c r="B140" s="531"/>
    </row>
    <row r="141" spans="1:2" ht="15">
      <c r="A141" s="492"/>
      <c r="B141" s="531"/>
    </row>
    <row r="142" spans="1:2" ht="15">
      <c r="A142" s="492"/>
      <c r="B142" s="531"/>
    </row>
    <row r="143" spans="1:2" ht="15">
      <c r="A143" s="492"/>
      <c r="B143" s="531"/>
    </row>
    <row r="144" spans="1:2" ht="15">
      <c r="A144" s="492"/>
      <c r="B144" s="531"/>
    </row>
    <row r="145" spans="1:2" ht="15">
      <c r="A145" s="492"/>
      <c r="B145" s="531"/>
    </row>
    <row r="146" spans="1:2" ht="15">
      <c r="A146" s="492"/>
      <c r="B146" s="531"/>
    </row>
    <row r="147" spans="1:2" ht="15">
      <c r="A147" s="492"/>
      <c r="B147" s="531"/>
    </row>
    <row r="148" spans="1:2" ht="15">
      <c r="A148" s="492"/>
      <c r="B148" s="531"/>
    </row>
    <row r="149" spans="1:2" ht="15">
      <c r="A149" s="492"/>
      <c r="B149" s="531"/>
    </row>
    <row r="150" spans="1:2" ht="15">
      <c r="A150" s="492"/>
      <c r="B150" s="531"/>
    </row>
    <row r="151" spans="1:2" ht="15">
      <c r="A151" s="492"/>
      <c r="B151" s="531"/>
    </row>
    <row r="152" spans="1:2" ht="15">
      <c r="A152" s="492"/>
      <c r="B152" s="531"/>
    </row>
    <row r="153" spans="1:2" ht="15">
      <c r="A153" s="492"/>
      <c r="B153" s="531"/>
    </row>
    <row r="154" spans="1:2" ht="15">
      <c r="A154" s="492"/>
      <c r="B154" s="531"/>
    </row>
    <row r="155" spans="1:2" ht="15">
      <c r="A155" s="492"/>
      <c r="B155" s="531"/>
    </row>
    <row r="156" spans="1:2" ht="15">
      <c r="A156" s="492"/>
      <c r="B156" s="531"/>
    </row>
    <row r="157" spans="1:2" ht="15">
      <c r="A157" s="492"/>
      <c r="B157" s="531"/>
    </row>
    <row r="158" spans="1:2" ht="15">
      <c r="A158" s="492"/>
      <c r="B158" s="531"/>
    </row>
    <row r="159" spans="1:2" ht="15">
      <c r="A159" s="492"/>
      <c r="B159" s="531"/>
    </row>
    <row r="160" spans="1:2" ht="15">
      <c r="A160" s="492"/>
      <c r="B160" s="531"/>
    </row>
    <row r="161" spans="1:2" ht="15">
      <c r="A161" s="492"/>
      <c r="B161" s="531"/>
    </row>
    <row r="162" spans="1:2" ht="15">
      <c r="A162" s="492"/>
      <c r="B162" s="531"/>
    </row>
    <row r="163" spans="1:2" ht="15">
      <c r="A163" s="492"/>
      <c r="B163" s="531"/>
    </row>
    <row r="164" spans="1:2" ht="15">
      <c r="A164" s="492"/>
      <c r="B164" s="531"/>
    </row>
    <row r="165" spans="1:2" ht="15">
      <c r="A165" s="492"/>
      <c r="B165" s="531"/>
    </row>
    <row r="166" spans="1:2" ht="15">
      <c r="A166" s="492"/>
      <c r="B166" s="531"/>
    </row>
    <row r="167" spans="1:2" ht="15">
      <c r="A167" s="492"/>
      <c r="B167" s="531"/>
    </row>
    <row r="168" spans="1:2" ht="15">
      <c r="A168" s="492"/>
      <c r="B168" s="531"/>
    </row>
    <row r="169" spans="1:2" ht="15">
      <c r="A169" s="492"/>
      <c r="B169" s="531"/>
    </row>
    <row r="170" spans="1:2" ht="15">
      <c r="A170" s="492"/>
      <c r="B170" s="531"/>
    </row>
    <row r="171" spans="1:2" ht="15">
      <c r="A171" s="492"/>
      <c r="B171" s="531"/>
    </row>
    <row r="172" spans="1:2" ht="15">
      <c r="A172" s="492"/>
      <c r="B172" s="531"/>
    </row>
    <row r="173" spans="1:2" ht="15">
      <c r="A173" s="492"/>
      <c r="B173" s="531"/>
    </row>
    <row r="174" spans="1:2" ht="15">
      <c r="A174" s="492"/>
      <c r="B174" s="531"/>
    </row>
    <row r="175" spans="1:2" ht="15">
      <c r="A175" s="492"/>
      <c r="B175" s="531"/>
    </row>
    <row r="176" spans="1:2" ht="15">
      <c r="A176" s="492"/>
      <c r="B176" s="531"/>
    </row>
    <row r="177" spans="1:2" ht="15">
      <c r="A177" s="492"/>
      <c r="B177" s="531"/>
    </row>
    <row r="178" spans="1:2" ht="15">
      <c r="A178" s="492"/>
      <c r="B178" s="531"/>
    </row>
    <row r="179" spans="1:2" ht="15">
      <c r="A179" s="492"/>
      <c r="B179" s="531"/>
    </row>
    <row r="180" spans="1:2" ht="15">
      <c r="A180" s="492"/>
      <c r="B180" s="531"/>
    </row>
    <row r="181" spans="1:2" ht="15">
      <c r="A181" s="492"/>
      <c r="B181" s="531"/>
    </row>
    <row r="182" spans="1:2" ht="15">
      <c r="A182" s="492"/>
      <c r="B182" s="531"/>
    </row>
    <row r="183" spans="1:2" ht="15">
      <c r="A183" s="492"/>
      <c r="B183" s="531"/>
    </row>
    <row r="184" spans="1:2" ht="15">
      <c r="A184" s="492"/>
      <c r="B184" s="531"/>
    </row>
    <row r="185" spans="1:2" ht="15">
      <c r="A185" s="492"/>
      <c r="B185" s="531"/>
    </row>
  </sheetData>
  <sheetProtection/>
  <mergeCells count="1">
    <mergeCell ref="A1:C1"/>
  </mergeCells>
  <printOptions horizontalCentered="1"/>
  <pageMargins left="0.7086614173228347" right="0.7086614173228347" top="0.52"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44"/>
  <sheetViews>
    <sheetView zoomScalePageLayoutView="0" workbookViewId="0" topLeftCell="A1">
      <selection activeCell="J11" sqref="J11"/>
    </sheetView>
  </sheetViews>
  <sheetFormatPr defaultColWidth="9.140625" defaultRowHeight="12.75"/>
  <cols>
    <col min="1" max="1" width="58.140625" style="24" customWidth="1"/>
    <col min="2" max="4" width="12.7109375" style="24" customWidth="1"/>
    <col min="5" max="16384" width="9.140625" style="24" customWidth="1"/>
  </cols>
  <sheetData>
    <row r="1" spans="1:4" ht="44.25" customHeight="1">
      <c r="A1" s="604" t="s">
        <v>452</v>
      </c>
      <c r="B1" s="604"/>
      <c r="C1" s="604"/>
      <c r="D1" s="604"/>
    </row>
    <row r="2" spans="1:4" ht="14.25" customHeight="1" thickBot="1">
      <c r="A2" s="137"/>
      <c r="B2" s="137"/>
      <c r="C2" s="137"/>
      <c r="D2" s="138" t="s">
        <v>2</v>
      </c>
    </row>
    <row r="3" spans="1:4" ht="21.75" customHeight="1">
      <c r="A3" s="139"/>
      <c r="B3" s="210" t="s">
        <v>193</v>
      </c>
      <c r="C3" s="210" t="s">
        <v>193</v>
      </c>
      <c r="D3" s="210" t="s">
        <v>194</v>
      </c>
    </row>
    <row r="4" spans="1:4" ht="21" customHeight="1">
      <c r="A4" s="139"/>
      <c r="B4" s="210" t="s">
        <v>202</v>
      </c>
      <c r="C4" s="210" t="s">
        <v>202</v>
      </c>
      <c r="D4" s="210" t="s">
        <v>203</v>
      </c>
    </row>
    <row r="5" spans="1:4" ht="21" customHeight="1">
      <c r="A5" s="139"/>
      <c r="B5" s="210" t="s">
        <v>444</v>
      </c>
      <c r="C5" s="210" t="s">
        <v>444</v>
      </c>
      <c r="D5" s="210" t="s">
        <v>444</v>
      </c>
    </row>
    <row r="6" spans="1:4" ht="21" customHeight="1">
      <c r="A6" s="139"/>
      <c r="B6" s="210" t="s">
        <v>291</v>
      </c>
      <c r="C6" s="210" t="s">
        <v>291</v>
      </c>
      <c r="D6" s="210" t="s">
        <v>291</v>
      </c>
    </row>
    <row r="7" spans="1:4" ht="21" customHeight="1">
      <c r="A7" s="139"/>
      <c r="B7" s="210" t="s">
        <v>195</v>
      </c>
      <c r="C7" s="210" t="s">
        <v>197</v>
      </c>
      <c r="D7" s="210" t="s">
        <v>197</v>
      </c>
    </row>
    <row r="8" spans="1:4" ht="21" customHeight="1">
      <c r="A8" s="139"/>
      <c r="B8" s="211" t="s">
        <v>444</v>
      </c>
      <c r="C8" s="211" t="s">
        <v>386</v>
      </c>
      <c r="D8" s="211" t="s">
        <v>386</v>
      </c>
    </row>
    <row r="9" spans="1:4" ht="18" customHeight="1">
      <c r="A9" s="386" t="s">
        <v>23</v>
      </c>
      <c r="B9" s="534">
        <v>101.06</v>
      </c>
      <c r="C9" s="534">
        <v>101.57</v>
      </c>
      <c r="D9" s="534">
        <v>95.37</v>
      </c>
    </row>
    <row r="10" spans="1:4" s="40" customFormat="1" ht="18" customHeight="1">
      <c r="A10" s="40" t="s">
        <v>225</v>
      </c>
      <c r="B10" s="535"/>
      <c r="C10" s="535"/>
      <c r="D10" s="535"/>
    </row>
    <row r="11" spans="1:4" ht="18" customHeight="1">
      <c r="A11" s="536" t="s">
        <v>226</v>
      </c>
      <c r="B11" s="537">
        <v>100.37</v>
      </c>
      <c r="C11" s="537">
        <v>100.18</v>
      </c>
      <c r="D11" s="537">
        <v>88.82</v>
      </c>
    </row>
    <row r="12" spans="1:4" ht="18" customHeight="1">
      <c r="A12" s="536" t="s">
        <v>205</v>
      </c>
      <c r="B12" s="537">
        <v>101.14</v>
      </c>
      <c r="C12" s="537">
        <v>101.24</v>
      </c>
      <c r="D12" s="537">
        <v>94.93</v>
      </c>
    </row>
    <row r="13" spans="1:4" ht="30" customHeight="1">
      <c r="A13" s="538" t="s">
        <v>227</v>
      </c>
      <c r="B13" s="539">
        <v>100.17</v>
      </c>
      <c r="C13" s="539">
        <v>103.56</v>
      </c>
      <c r="D13" s="539">
        <v>103.67</v>
      </c>
    </row>
    <row r="14" spans="1:4" ht="18" customHeight="1">
      <c r="A14" s="536" t="s">
        <v>228</v>
      </c>
      <c r="B14" s="537">
        <v>100</v>
      </c>
      <c r="C14" s="537">
        <v>110.56</v>
      </c>
      <c r="D14" s="537">
        <v>105.93</v>
      </c>
    </row>
    <row r="15" spans="1:4" s="146" customFormat="1" ht="18" customHeight="1">
      <c r="A15" s="40" t="s">
        <v>229</v>
      </c>
      <c r="B15" s="535"/>
      <c r="C15" s="535"/>
      <c r="D15" s="535"/>
    </row>
    <row r="16" spans="1:4" s="146" customFormat="1" ht="18" customHeight="1">
      <c r="A16" s="540" t="s">
        <v>230</v>
      </c>
      <c r="B16" s="541">
        <v>100</v>
      </c>
      <c r="C16" s="541">
        <v>87.32</v>
      </c>
      <c r="D16" s="541">
        <v>72.95</v>
      </c>
    </row>
    <row r="17" spans="1:4" s="146" customFormat="1" ht="18" customHeight="1">
      <c r="A17" s="540" t="s">
        <v>231</v>
      </c>
      <c r="B17" s="541">
        <v>100.56</v>
      </c>
      <c r="C17" s="541">
        <v>108.48</v>
      </c>
      <c r="D17" s="541">
        <v>100.88</v>
      </c>
    </row>
    <row r="18" spans="1:4" s="146" customFormat="1" ht="18" customHeight="1">
      <c r="A18" s="540" t="s">
        <v>206</v>
      </c>
      <c r="B18" s="541">
        <v>96.91</v>
      </c>
      <c r="C18" s="541">
        <v>111.19</v>
      </c>
      <c r="D18" s="541">
        <v>102.73</v>
      </c>
    </row>
    <row r="19" spans="1:4" s="146" customFormat="1" ht="18" customHeight="1">
      <c r="A19" s="540" t="s">
        <v>207</v>
      </c>
      <c r="B19" s="541">
        <v>100</v>
      </c>
      <c r="C19" s="541">
        <v>97.92</v>
      </c>
      <c r="D19" s="541">
        <v>102.86</v>
      </c>
    </row>
    <row r="20" spans="1:4" s="146" customFormat="1" ht="18" customHeight="1">
      <c r="A20" s="540" t="s">
        <v>208</v>
      </c>
      <c r="B20" s="541">
        <v>113.56</v>
      </c>
      <c r="C20" s="541">
        <v>109.25</v>
      </c>
      <c r="D20" s="541">
        <v>103.35</v>
      </c>
    </row>
    <row r="21" spans="1:4" s="146" customFormat="1" ht="18" customHeight="1">
      <c r="A21" s="540" t="s">
        <v>209</v>
      </c>
      <c r="B21" s="541">
        <v>99.51</v>
      </c>
      <c r="C21" s="541">
        <v>110.14</v>
      </c>
      <c r="D21" s="541">
        <v>107.64</v>
      </c>
    </row>
    <row r="22" spans="1:4" s="146" customFormat="1" ht="18" customHeight="1">
      <c r="A22" s="540" t="s">
        <v>210</v>
      </c>
      <c r="B22" s="541">
        <v>104.3</v>
      </c>
      <c r="C22" s="541">
        <v>57.61</v>
      </c>
      <c r="D22" s="541">
        <v>84.47</v>
      </c>
    </row>
    <row r="23" spans="1:4" s="146" customFormat="1" ht="30" customHeight="1">
      <c r="A23" s="540" t="s">
        <v>232</v>
      </c>
      <c r="B23" s="541">
        <v>101.25</v>
      </c>
      <c r="C23" s="541">
        <v>101.38</v>
      </c>
      <c r="D23" s="541">
        <v>102.54</v>
      </c>
    </row>
    <row r="24" spans="1:4" s="146" customFormat="1" ht="18" customHeight="1">
      <c r="A24" s="540" t="s">
        <v>212</v>
      </c>
      <c r="B24" s="541">
        <v>111.76</v>
      </c>
      <c r="C24" s="541">
        <v>94.06</v>
      </c>
      <c r="D24" s="541">
        <v>84.7</v>
      </c>
    </row>
    <row r="25" spans="1:4" s="146" customFormat="1" ht="18" customHeight="1">
      <c r="A25" s="540" t="s">
        <v>213</v>
      </c>
      <c r="B25" s="541">
        <v>100</v>
      </c>
      <c r="C25" s="541">
        <v>101.6</v>
      </c>
      <c r="D25" s="541">
        <v>104.06</v>
      </c>
    </row>
    <row r="26" spans="1:4" s="146" customFormat="1" ht="18" customHeight="1">
      <c r="A26" s="540" t="s">
        <v>214</v>
      </c>
      <c r="B26" s="541">
        <v>100</v>
      </c>
      <c r="C26" s="541">
        <v>99.23</v>
      </c>
      <c r="D26" s="541">
        <v>107.26</v>
      </c>
    </row>
    <row r="27" spans="1:4" s="146" customFormat="1" ht="18" customHeight="1">
      <c r="A27" s="540" t="s">
        <v>215</v>
      </c>
      <c r="B27" s="541">
        <v>100.82</v>
      </c>
      <c r="C27" s="541">
        <v>103.19</v>
      </c>
      <c r="D27" s="541">
        <v>102.1</v>
      </c>
    </row>
    <row r="28" spans="1:4" s="146" customFormat="1" ht="18" customHeight="1">
      <c r="A28" s="540" t="s">
        <v>216</v>
      </c>
      <c r="B28" s="541">
        <v>103.77</v>
      </c>
      <c r="C28" s="541">
        <v>118.65</v>
      </c>
      <c r="D28" s="541">
        <v>56.4</v>
      </c>
    </row>
    <row r="29" spans="1:4" s="146" customFormat="1" ht="18" customHeight="1">
      <c r="A29" s="540" t="s">
        <v>217</v>
      </c>
      <c r="B29" s="541">
        <v>98.88</v>
      </c>
      <c r="C29" s="541">
        <v>101.99</v>
      </c>
      <c r="D29" s="541">
        <v>101.68</v>
      </c>
    </row>
    <row r="30" spans="1:4" s="146" customFormat="1" ht="18" customHeight="1">
      <c r="A30" s="540" t="s">
        <v>218</v>
      </c>
      <c r="B30" s="541">
        <v>100</v>
      </c>
      <c r="C30" s="541">
        <v>86.36</v>
      </c>
      <c r="D30" s="541">
        <v>79.91</v>
      </c>
    </row>
    <row r="31" spans="1:4" s="146" customFormat="1" ht="18" customHeight="1">
      <c r="A31" s="540" t="s">
        <v>219</v>
      </c>
      <c r="B31" s="541">
        <v>100.51</v>
      </c>
      <c r="C31" s="541">
        <v>85.28</v>
      </c>
      <c r="D31" s="541">
        <v>84.36</v>
      </c>
    </row>
    <row r="32" spans="1:4" s="146" customFormat="1" ht="18" customHeight="1">
      <c r="A32" s="540" t="s">
        <v>221</v>
      </c>
      <c r="B32" s="541">
        <v>100</v>
      </c>
      <c r="C32" s="541">
        <v>100</v>
      </c>
      <c r="D32" s="541">
        <v>86.54</v>
      </c>
    </row>
    <row r="33" spans="1:4" s="146" customFormat="1" ht="18" customHeight="1">
      <c r="A33" s="540" t="s">
        <v>222</v>
      </c>
      <c r="B33" s="541">
        <v>96.3</v>
      </c>
      <c r="C33" s="541">
        <v>89.66</v>
      </c>
      <c r="D33" s="541">
        <v>91.95</v>
      </c>
    </row>
    <row r="34" spans="1:4" s="146" customFormat="1" ht="18" customHeight="1">
      <c r="A34" s="540" t="s">
        <v>233</v>
      </c>
      <c r="B34" s="541">
        <v>100</v>
      </c>
      <c r="C34" s="541">
        <v>100</v>
      </c>
      <c r="D34" s="541">
        <v>79.71</v>
      </c>
    </row>
    <row r="35" spans="1:4" s="146" customFormat="1" ht="18" customHeight="1">
      <c r="A35" s="540" t="s">
        <v>223</v>
      </c>
      <c r="B35" s="541">
        <v>102.56</v>
      </c>
      <c r="C35" s="541">
        <v>94.1</v>
      </c>
      <c r="D35" s="541">
        <v>82.98</v>
      </c>
    </row>
    <row r="36" spans="1:4" s="146" customFormat="1" ht="27.75" customHeight="1">
      <c r="A36" s="540" t="s">
        <v>234</v>
      </c>
      <c r="B36" s="541">
        <v>100.17</v>
      </c>
      <c r="C36" s="541">
        <v>103.56</v>
      </c>
      <c r="D36" s="541">
        <v>103.67</v>
      </c>
    </row>
    <row r="37" spans="1:4" s="146" customFormat="1" ht="20.25" customHeight="1">
      <c r="A37" s="540" t="s">
        <v>235</v>
      </c>
      <c r="B37" s="541">
        <v>100</v>
      </c>
      <c r="C37" s="541">
        <v>100.56</v>
      </c>
      <c r="D37" s="541">
        <v>99.2</v>
      </c>
    </row>
    <row r="38" spans="1:4" s="146" customFormat="1" ht="20.25" customHeight="1">
      <c r="A38" s="540" t="s">
        <v>539</v>
      </c>
      <c r="B38" s="541">
        <v>100</v>
      </c>
      <c r="C38" s="541">
        <v>103.85</v>
      </c>
      <c r="D38" s="541">
        <v>103.57</v>
      </c>
    </row>
    <row r="39" spans="1:4" s="146" customFormat="1" ht="20.25" customHeight="1">
      <c r="A39" s="540" t="s">
        <v>236</v>
      </c>
      <c r="B39" s="541">
        <v>100</v>
      </c>
      <c r="C39" s="541">
        <v>103.46</v>
      </c>
      <c r="D39" s="541">
        <v>98.89</v>
      </c>
    </row>
    <row r="40" spans="1:4" s="146" customFormat="1" ht="18" customHeight="1">
      <c r="A40" s="40" t="s">
        <v>237</v>
      </c>
      <c r="B40" s="541"/>
      <c r="C40" s="541"/>
      <c r="D40" s="541"/>
    </row>
    <row r="41" spans="1:4" s="40" customFormat="1" ht="18" customHeight="1">
      <c r="A41" s="536" t="s">
        <v>238</v>
      </c>
      <c r="B41" s="541">
        <v>99.76</v>
      </c>
      <c r="C41" s="541">
        <v>101.91</v>
      </c>
      <c r="D41" s="541">
        <v>100.57</v>
      </c>
    </row>
    <row r="42" spans="1:4" ht="18" customHeight="1">
      <c r="A42" s="536" t="s">
        <v>239</v>
      </c>
      <c r="B42" s="537">
        <v>101.03</v>
      </c>
      <c r="C42" s="537">
        <v>101.66</v>
      </c>
      <c r="D42" s="537">
        <v>93.48</v>
      </c>
    </row>
    <row r="43" spans="1:4" ht="18" customHeight="1">
      <c r="A43" s="536" t="s">
        <v>240</v>
      </c>
      <c r="B43" s="537">
        <v>101.76</v>
      </c>
      <c r="C43" s="537">
        <v>100.94</v>
      </c>
      <c r="D43" s="537">
        <v>105.3</v>
      </c>
    </row>
    <row r="44" spans="2:4" ht="18" customHeight="1">
      <c r="B44" s="537"/>
      <c r="C44" s="537"/>
      <c r="D44" s="537"/>
    </row>
  </sheetData>
  <sheetProtection/>
  <mergeCells count="1">
    <mergeCell ref="A1:D1"/>
  </mergeCells>
  <printOptions horizontalCentered="1"/>
  <pageMargins left="0.31496062992125984" right="0.31496062992125984" top="0.15748031496062992" bottom="0.15748031496062992"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9"/>
  <sheetViews>
    <sheetView zoomScalePageLayoutView="0" workbookViewId="0" topLeftCell="A14">
      <selection activeCell="A1" sqref="A1:J29"/>
    </sheetView>
  </sheetViews>
  <sheetFormatPr defaultColWidth="9.140625" defaultRowHeight="12.75"/>
  <cols>
    <col min="1" max="1" width="45.57421875" style="392" customWidth="1"/>
    <col min="2" max="2" width="7.8515625" style="392" customWidth="1"/>
    <col min="3" max="3" width="8.00390625" style="392" customWidth="1"/>
    <col min="4" max="4" width="6.57421875" style="392" customWidth="1"/>
    <col min="5" max="5" width="7.7109375" style="392" bestFit="1" customWidth="1"/>
    <col min="6" max="6" width="0.71875" style="392" customWidth="1"/>
    <col min="7" max="7" width="6.57421875" style="392" bestFit="1" customWidth="1"/>
    <col min="8" max="8" width="7.7109375" style="392" customWidth="1"/>
    <col min="9" max="9" width="6.57421875" style="392" bestFit="1" customWidth="1"/>
    <col min="10" max="10" width="6.8515625" style="392" customWidth="1"/>
    <col min="11" max="11" width="10.8515625" style="392" customWidth="1"/>
    <col min="12" max="16384" width="9.140625" style="392" customWidth="1"/>
  </cols>
  <sheetData>
    <row r="1" spans="1:10" ht="39.75" customHeight="1">
      <c r="A1" s="581" t="s">
        <v>453</v>
      </c>
      <c r="B1" s="581"/>
      <c r="C1" s="581"/>
      <c r="D1" s="581"/>
      <c r="E1" s="581"/>
      <c r="F1" s="581"/>
      <c r="G1" s="581"/>
      <c r="H1" s="581"/>
      <c r="I1" s="581"/>
      <c r="J1" s="581"/>
    </row>
    <row r="2" ht="21" customHeight="1" thickBot="1">
      <c r="J2" s="6" t="s">
        <v>2</v>
      </c>
    </row>
    <row r="3" spans="1:10" ht="30" customHeight="1">
      <c r="A3" s="474"/>
      <c r="B3" s="605" t="s">
        <v>454</v>
      </c>
      <c r="C3" s="605"/>
      <c r="D3" s="605"/>
      <c r="E3" s="605"/>
      <c r="F3" s="10"/>
      <c r="G3" s="605" t="s">
        <v>455</v>
      </c>
      <c r="H3" s="605"/>
      <c r="I3" s="605"/>
      <c r="J3" s="605"/>
    </row>
    <row r="4" spans="1:10" ht="49.5" customHeight="1">
      <c r="A4" s="393"/>
      <c r="B4" s="11" t="s">
        <v>28</v>
      </c>
      <c r="C4" s="11" t="s">
        <v>29</v>
      </c>
      <c r="D4" s="11" t="s">
        <v>30</v>
      </c>
      <c r="E4" s="11" t="s">
        <v>31</v>
      </c>
      <c r="F4" s="12"/>
      <c r="G4" s="11" t="s">
        <v>28</v>
      </c>
      <c r="H4" s="11" t="s">
        <v>29</v>
      </c>
      <c r="I4" s="11" t="s">
        <v>30</v>
      </c>
      <c r="J4" s="11" t="s">
        <v>31</v>
      </c>
    </row>
    <row r="5" spans="1:10" ht="30" customHeight="1">
      <c r="A5" s="30" t="s">
        <v>0</v>
      </c>
      <c r="B5" s="542">
        <v>25</v>
      </c>
      <c r="C5" s="542">
        <v>34</v>
      </c>
      <c r="D5" s="542">
        <v>41</v>
      </c>
      <c r="E5" s="312">
        <v>-16</v>
      </c>
      <c r="F5" s="542"/>
      <c r="G5" s="542">
        <v>44</v>
      </c>
      <c r="H5" s="542">
        <v>34</v>
      </c>
      <c r="I5" s="542">
        <v>22</v>
      </c>
      <c r="J5" s="312">
        <v>22</v>
      </c>
    </row>
    <row r="6" spans="1:10" ht="18" customHeight="1">
      <c r="A6" s="91" t="s">
        <v>22</v>
      </c>
      <c r="B6" s="542"/>
      <c r="C6" s="542"/>
      <c r="D6" s="542"/>
      <c r="E6" s="13"/>
      <c r="F6" s="542"/>
      <c r="G6" s="542"/>
      <c r="H6" s="542"/>
      <c r="I6" s="542"/>
      <c r="J6" s="13"/>
    </row>
    <row r="7" spans="1:10" ht="18" customHeight="1">
      <c r="A7" s="492" t="s">
        <v>24</v>
      </c>
      <c r="B7" s="13">
        <v>50</v>
      </c>
      <c r="C7" s="13">
        <v>50</v>
      </c>
      <c r="D7" s="543">
        <v>0</v>
      </c>
      <c r="E7" s="13">
        <v>50</v>
      </c>
      <c r="F7" s="542"/>
      <c r="G7" s="13">
        <v>50</v>
      </c>
      <c r="H7" s="13">
        <v>50</v>
      </c>
      <c r="I7" s="545">
        <v>0</v>
      </c>
      <c r="J7" s="13">
        <v>50</v>
      </c>
    </row>
    <row r="8" spans="1:10" ht="18" customHeight="1">
      <c r="A8" s="492" t="s">
        <v>25</v>
      </c>
      <c r="B8" s="13">
        <v>23.91</v>
      </c>
      <c r="C8" s="13">
        <v>33.7</v>
      </c>
      <c r="D8" s="13">
        <v>42.39</v>
      </c>
      <c r="E8" s="13">
        <v>-18.48</v>
      </c>
      <c r="F8" s="542"/>
      <c r="G8" s="13">
        <v>44.57</v>
      </c>
      <c r="H8" s="13">
        <v>32.6</v>
      </c>
      <c r="I8" s="13">
        <v>22.83</v>
      </c>
      <c r="J8" s="13">
        <v>21.740000000000002</v>
      </c>
    </row>
    <row r="9" spans="1:10" ht="18" customHeight="1">
      <c r="A9" s="492" t="s">
        <v>26</v>
      </c>
      <c r="B9" s="13">
        <v>33.33</v>
      </c>
      <c r="C9" s="13">
        <v>33.34</v>
      </c>
      <c r="D9" s="13">
        <v>33.33</v>
      </c>
      <c r="E9" s="543">
        <v>0</v>
      </c>
      <c r="F9" s="542"/>
      <c r="G9" s="13">
        <v>33.33</v>
      </c>
      <c r="H9" s="13">
        <v>50</v>
      </c>
      <c r="I9" s="13">
        <v>16.67</v>
      </c>
      <c r="J9" s="13">
        <v>16.659999999999997</v>
      </c>
    </row>
    <row r="10" spans="1:10" ht="21" customHeight="1">
      <c r="A10" s="91" t="s">
        <v>3</v>
      </c>
      <c r="B10" s="542"/>
      <c r="C10" s="542"/>
      <c r="D10" s="542"/>
      <c r="E10" s="13"/>
      <c r="F10" s="542"/>
      <c r="G10" s="542"/>
      <c r="H10" s="542"/>
      <c r="I10" s="542"/>
      <c r="J10" s="13"/>
    </row>
    <row r="11" spans="1:10" ht="21" customHeight="1">
      <c r="A11" s="471" t="s">
        <v>8</v>
      </c>
      <c r="B11" s="13">
        <v>25</v>
      </c>
      <c r="C11" s="13">
        <v>34</v>
      </c>
      <c r="D11" s="13">
        <v>41</v>
      </c>
      <c r="E11" s="13">
        <v>-16</v>
      </c>
      <c r="F11" s="546"/>
      <c r="G11" s="546">
        <v>44</v>
      </c>
      <c r="H11" s="546">
        <v>34</v>
      </c>
      <c r="I11" s="546">
        <v>22</v>
      </c>
      <c r="J11" s="13">
        <v>22</v>
      </c>
    </row>
    <row r="12" spans="1:10" ht="21" customHeight="1">
      <c r="A12" s="471" t="s">
        <v>9</v>
      </c>
      <c r="B12" s="13">
        <v>21.43</v>
      </c>
      <c r="C12" s="13">
        <v>42.85999999999999</v>
      </c>
      <c r="D12" s="13">
        <v>35.71</v>
      </c>
      <c r="E12" s="13">
        <v>-14.280000000000001</v>
      </c>
      <c r="F12" s="546"/>
      <c r="G12" s="546">
        <v>50</v>
      </c>
      <c r="H12" s="546">
        <v>28.57</v>
      </c>
      <c r="I12" s="546">
        <v>21.43</v>
      </c>
      <c r="J12" s="13">
        <v>28.57</v>
      </c>
    </row>
    <row r="13" spans="1:10" ht="21" customHeight="1">
      <c r="A13" s="471" t="s">
        <v>170</v>
      </c>
      <c r="B13" s="13">
        <v>66.67</v>
      </c>
      <c r="C13" s="13">
        <v>33.33</v>
      </c>
      <c r="D13" s="543">
        <v>0</v>
      </c>
      <c r="E13" s="13">
        <v>66.67</v>
      </c>
      <c r="F13" s="546"/>
      <c r="G13" s="13">
        <v>33.33</v>
      </c>
      <c r="H13" s="546">
        <v>33.34</v>
      </c>
      <c r="I13" s="13">
        <v>33.33</v>
      </c>
      <c r="J13" s="545">
        <v>0</v>
      </c>
    </row>
    <row r="14" spans="1:10" ht="21" customHeight="1">
      <c r="A14" s="471" t="s">
        <v>10</v>
      </c>
      <c r="B14" s="13">
        <v>20</v>
      </c>
      <c r="C14" s="543">
        <v>0</v>
      </c>
      <c r="D14" s="13">
        <v>80</v>
      </c>
      <c r="E14" s="13">
        <v>-60</v>
      </c>
      <c r="F14" s="546"/>
      <c r="G14" s="546">
        <v>100</v>
      </c>
      <c r="H14" s="545">
        <v>0</v>
      </c>
      <c r="I14" s="545">
        <v>0</v>
      </c>
      <c r="J14" s="545">
        <v>0</v>
      </c>
    </row>
    <row r="15" spans="1:10" ht="21" customHeight="1">
      <c r="A15" s="471" t="s">
        <v>171</v>
      </c>
      <c r="B15" s="13">
        <v>42.86</v>
      </c>
      <c r="C15" s="13">
        <v>57.14</v>
      </c>
      <c r="D15" s="543">
        <v>0</v>
      </c>
      <c r="E15" s="13">
        <v>42.86</v>
      </c>
      <c r="F15" s="546"/>
      <c r="G15" s="546">
        <v>42.86</v>
      </c>
      <c r="H15" s="13">
        <v>42.85</v>
      </c>
      <c r="I15" s="546">
        <v>14.29</v>
      </c>
      <c r="J15" s="13">
        <v>28.57</v>
      </c>
    </row>
    <row r="16" spans="1:10" ht="39.75" customHeight="1">
      <c r="A16" s="494" t="s">
        <v>11</v>
      </c>
      <c r="B16" s="543">
        <v>0</v>
      </c>
      <c r="C16" s="543">
        <v>0</v>
      </c>
      <c r="D16" s="546">
        <v>100</v>
      </c>
      <c r="E16" s="13">
        <v>-100</v>
      </c>
      <c r="F16" s="546"/>
      <c r="G16" s="13">
        <v>100</v>
      </c>
      <c r="H16" s="543">
        <v>0</v>
      </c>
      <c r="I16" s="545">
        <v>0</v>
      </c>
      <c r="J16" s="13">
        <v>100</v>
      </c>
    </row>
    <row r="17" spans="1:10" ht="21" customHeight="1">
      <c r="A17" s="471" t="s">
        <v>12</v>
      </c>
      <c r="B17" s="13">
        <v>33.33</v>
      </c>
      <c r="C17" s="13">
        <v>44.45</v>
      </c>
      <c r="D17" s="13">
        <v>22.22</v>
      </c>
      <c r="E17" s="13">
        <v>11.11</v>
      </c>
      <c r="F17" s="546"/>
      <c r="G17" s="546">
        <v>44.44</v>
      </c>
      <c r="H17" s="546">
        <v>22.230000000000004</v>
      </c>
      <c r="I17" s="544">
        <v>33.33</v>
      </c>
      <c r="J17" s="13">
        <v>11.11</v>
      </c>
    </row>
    <row r="18" spans="1:10" ht="21" customHeight="1">
      <c r="A18" s="471" t="s">
        <v>172</v>
      </c>
      <c r="B18" s="13">
        <v>20</v>
      </c>
      <c r="C18" s="13">
        <v>40</v>
      </c>
      <c r="D18" s="13">
        <v>40</v>
      </c>
      <c r="E18" s="13">
        <v>-20</v>
      </c>
      <c r="F18" s="546"/>
      <c r="G18" s="546">
        <v>60</v>
      </c>
      <c r="H18" s="546">
        <v>40</v>
      </c>
      <c r="I18" s="543">
        <v>0</v>
      </c>
      <c r="J18" s="13">
        <v>60</v>
      </c>
    </row>
    <row r="19" spans="1:10" ht="21" customHeight="1">
      <c r="A19" s="471" t="s">
        <v>192</v>
      </c>
      <c r="B19" s="543">
        <v>0</v>
      </c>
      <c r="C19" s="13">
        <v>66.67</v>
      </c>
      <c r="D19" s="13">
        <v>33.33</v>
      </c>
      <c r="E19" s="13">
        <v>-33.33</v>
      </c>
      <c r="F19" s="546"/>
      <c r="G19" s="546">
        <v>33.33</v>
      </c>
      <c r="H19" s="13">
        <v>33.34</v>
      </c>
      <c r="I19" s="546">
        <v>33.33</v>
      </c>
      <c r="J19" s="545">
        <v>0</v>
      </c>
    </row>
    <row r="20" spans="1:10" ht="21" customHeight="1">
      <c r="A20" s="471" t="s">
        <v>13</v>
      </c>
      <c r="B20" s="13">
        <v>66.67</v>
      </c>
      <c r="C20" s="543">
        <v>0</v>
      </c>
      <c r="D20" s="13">
        <v>33.33</v>
      </c>
      <c r="E20" s="13">
        <v>33.34</v>
      </c>
      <c r="F20" s="546"/>
      <c r="G20" s="545">
        <v>0</v>
      </c>
      <c r="H20" s="13">
        <v>66.67</v>
      </c>
      <c r="I20" s="546">
        <v>33.33</v>
      </c>
      <c r="J20" s="13">
        <v>-33.33</v>
      </c>
    </row>
    <row r="21" spans="1:10" ht="21" customHeight="1">
      <c r="A21" s="471" t="s">
        <v>174</v>
      </c>
      <c r="B21" s="13">
        <v>50</v>
      </c>
      <c r="C21" s="13">
        <v>50</v>
      </c>
      <c r="D21" s="543">
        <v>0</v>
      </c>
      <c r="E21" s="13">
        <v>50</v>
      </c>
      <c r="F21" s="546"/>
      <c r="G21" s="13">
        <v>50</v>
      </c>
      <c r="H21" s="13">
        <v>50</v>
      </c>
      <c r="I21" s="543">
        <v>0</v>
      </c>
      <c r="J21" s="13">
        <v>50</v>
      </c>
    </row>
    <row r="22" spans="1:10" ht="21" customHeight="1">
      <c r="A22" s="494" t="s">
        <v>14</v>
      </c>
      <c r="B22" s="13">
        <v>50</v>
      </c>
      <c r="C22" s="545">
        <v>0</v>
      </c>
      <c r="D22" s="13">
        <v>50</v>
      </c>
      <c r="E22" s="545">
        <v>0</v>
      </c>
      <c r="F22" s="546"/>
      <c r="G22" s="545">
        <v>0</v>
      </c>
      <c r="H22" s="13">
        <v>50</v>
      </c>
      <c r="I22" s="13">
        <v>50</v>
      </c>
      <c r="J22" s="13">
        <v>-50</v>
      </c>
    </row>
    <row r="23" spans="1:10" ht="21" customHeight="1">
      <c r="A23" s="471" t="s">
        <v>175</v>
      </c>
      <c r="B23" s="13">
        <v>10</v>
      </c>
      <c r="C23" s="13">
        <v>40</v>
      </c>
      <c r="D23" s="13">
        <v>50</v>
      </c>
      <c r="E23" s="13">
        <v>-40</v>
      </c>
      <c r="F23" s="546"/>
      <c r="G23" s="13">
        <v>20</v>
      </c>
      <c r="H23" s="13">
        <v>50</v>
      </c>
      <c r="I23" s="13">
        <v>30</v>
      </c>
      <c r="J23" s="13">
        <v>-10</v>
      </c>
    </row>
    <row r="24" spans="1:10" ht="31.5" customHeight="1">
      <c r="A24" s="494" t="s">
        <v>15</v>
      </c>
      <c r="B24" s="543">
        <v>0</v>
      </c>
      <c r="C24" s="543">
        <v>0</v>
      </c>
      <c r="D24" s="546">
        <v>100</v>
      </c>
      <c r="E24" s="13">
        <v>-100</v>
      </c>
      <c r="F24" s="546"/>
      <c r="G24" s="543">
        <v>0</v>
      </c>
      <c r="H24" s="13">
        <v>100</v>
      </c>
      <c r="I24" s="543">
        <v>0</v>
      </c>
      <c r="J24" s="545">
        <v>0</v>
      </c>
    </row>
    <row r="25" spans="1:10" ht="29.25" customHeight="1">
      <c r="A25" s="494" t="s">
        <v>540</v>
      </c>
      <c r="B25" s="13">
        <v>25</v>
      </c>
      <c r="C25" s="13">
        <v>50</v>
      </c>
      <c r="D25" s="13">
        <v>25</v>
      </c>
      <c r="E25" s="545">
        <v>0</v>
      </c>
      <c r="F25" s="546"/>
      <c r="G25" s="13">
        <v>50</v>
      </c>
      <c r="H25" s="13">
        <v>50</v>
      </c>
      <c r="I25" s="543">
        <v>0</v>
      </c>
      <c r="J25" s="13">
        <v>50</v>
      </c>
    </row>
    <row r="26" spans="1:10" ht="19.5" customHeight="1">
      <c r="A26" s="494" t="s">
        <v>176</v>
      </c>
      <c r="B26" s="13">
        <v>100</v>
      </c>
      <c r="C26" s="545">
        <v>0</v>
      </c>
      <c r="D26" s="543">
        <v>0</v>
      </c>
      <c r="E26" s="13">
        <v>100</v>
      </c>
      <c r="F26" s="546"/>
      <c r="G26" s="543">
        <v>0</v>
      </c>
      <c r="H26" s="13">
        <v>100</v>
      </c>
      <c r="I26" s="543">
        <v>0</v>
      </c>
      <c r="J26" s="545">
        <v>0</v>
      </c>
    </row>
    <row r="27" spans="1:10" ht="26.25" customHeight="1">
      <c r="A27" s="494" t="s">
        <v>177</v>
      </c>
      <c r="B27" s="13">
        <v>50</v>
      </c>
      <c r="C27" s="543">
        <v>0</v>
      </c>
      <c r="D27" s="13">
        <v>50</v>
      </c>
      <c r="E27" s="545">
        <v>0</v>
      </c>
      <c r="F27" s="546"/>
      <c r="G27" s="13">
        <v>50</v>
      </c>
      <c r="H27" s="13">
        <v>50</v>
      </c>
      <c r="I27" s="545">
        <v>0</v>
      </c>
      <c r="J27" s="13">
        <v>50</v>
      </c>
    </row>
    <row r="28" spans="1:10" ht="19.5" customHeight="1">
      <c r="A28" s="494" t="s">
        <v>178</v>
      </c>
      <c r="B28" s="543">
        <v>0</v>
      </c>
      <c r="C28" s="543">
        <v>0</v>
      </c>
      <c r="D28" s="13">
        <v>100</v>
      </c>
      <c r="E28" s="13">
        <v>-100</v>
      </c>
      <c r="F28" s="546"/>
      <c r="G28" s="545">
        <v>0</v>
      </c>
      <c r="H28" s="543">
        <v>0</v>
      </c>
      <c r="I28" s="13">
        <v>100</v>
      </c>
      <c r="J28" s="13">
        <v>-100</v>
      </c>
    </row>
    <row r="29" spans="1:10" ht="21" customHeight="1">
      <c r="A29" s="471" t="s">
        <v>16</v>
      </c>
      <c r="B29" s="13">
        <v>14.81</v>
      </c>
      <c r="C29" s="13">
        <v>29.629999999999995</v>
      </c>
      <c r="D29" s="13">
        <v>55.56</v>
      </c>
      <c r="E29" s="13">
        <v>-40.75</v>
      </c>
      <c r="G29" s="13">
        <v>48.15</v>
      </c>
      <c r="H29" s="13">
        <v>25.92</v>
      </c>
      <c r="I29" s="13">
        <v>25.93</v>
      </c>
      <c r="J29" s="13">
        <v>22.22</v>
      </c>
    </row>
  </sheetData>
  <sheetProtection/>
  <mergeCells count="3">
    <mergeCell ref="A1:J1"/>
    <mergeCell ref="B3:E3"/>
    <mergeCell ref="G3:J3"/>
  </mergeCells>
  <printOptions horizontalCentered="1"/>
  <pageMargins left="0.25" right="0.25" top="0.48" bottom="0.37" header="0.33" footer="0.29"/>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H14"/>
    </sheetView>
  </sheetViews>
  <sheetFormatPr defaultColWidth="9.140625" defaultRowHeight="12.75"/>
  <cols>
    <col min="1" max="1" width="44.140625" style="392" customWidth="1"/>
    <col min="2" max="4" width="8.00390625" style="392" customWidth="1"/>
    <col min="5" max="5" width="0.71875" style="392" customWidth="1"/>
    <col min="6" max="8" width="8.28125" style="392" customWidth="1"/>
    <col min="9" max="9" width="10.8515625" style="392" customWidth="1"/>
    <col min="10" max="16384" width="9.140625" style="392" customWidth="1"/>
  </cols>
  <sheetData>
    <row r="1" spans="1:8" ht="49.5" customHeight="1">
      <c r="A1" s="581" t="s">
        <v>541</v>
      </c>
      <c r="B1" s="581"/>
      <c r="C1" s="581"/>
      <c r="D1" s="581"/>
      <c r="E1" s="581"/>
      <c r="F1" s="581"/>
      <c r="G1" s="581"/>
      <c r="H1" s="581"/>
    </row>
    <row r="2" spans="1:8" ht="21" customHeight="1" thickBot="1">
      <c r="A2" s="5"/>
      <c r="B2" s="5"/>
      <c r="C2" s="5"/>
      <c r="D2" s="5"/>
      <c r="E2" s="5"/>
      <c r="F2" s="5"/>
      <c r="G2" s="5"/>
      <c r="H2" s="6" t="s">
        <v>2</v>
      </c>
    </row>
    <row r="3" spans="1:8" ht="31.5" customHeight="1">
      <c r="A3" s="7"/>
      <c r="B3" s="606" t="s">
        <v>456</v>
      </c>
      <c r="C3" s="606"/>
      <c r="D3" s="606"/>
      <c r="E3" s="10"/>
      <c r="F3" s="606" t="s">
        <v>455</v>
      </c>
      <c r="G3" s="606"/>
      <c r="H3" s="606"/>
    </row>
    <row r="4" spans="1:8" ht="44.25" customHeight="1">
      <c r="A4" s="3"/>
      <c r="B4" s="12" t="s">
        <v>32</v>
      </c>
      <c r="C4" s="12" t="s">
        <v>33</v>
      </c>
      <c r="D4" s="12" t="s">
        <v>34</v>
      </c>
      <c r="E4" s="12"/>
      <c r="F4" s="12" t="s">
        <v>32</v>
      </c>
      <c r="G4" s="12" t="s">
        <v>33</v>
      </c>
      <c r="H4" s="12" t="s">
        <v>34</v>
      </c>
    </row>
    <row r="5" spans="1:8" ht="19.5" customHeight="1">
      <c r="A5" s="30"/>
      <c r="B5" s="8"/>
      <c r="C5" s="8"/>
      <c r="D5" s="8"/>
      <c r="E5" s="8"/>
      <c r="F5" s="8"/>
      <c r="G5" s="8"/>
      <c r="H5" s="8"/>
    </row>
    <row r="6" spans="1:8" ht="19.5" customHeight="1">
      <c r="A6" s="79" t="s">
        <v>35</v>
      </c>
      <c r="B6" s="13">
        <v>25</v>
      </c>
      <c r="C6" s="13">
        <v>41</v>
      </c>
      <c r="D6" s="13">
        <v>-16</v>
      </c>
      <c r="E6" s="13"/>
      <c r="F6" s="13">
        <v>44</v>
      </c>
      <c r="G6" s="13">
        <v>22</v>
      </c>
      <c r="H6" s="13">
        <v>22</v>
      </c>
    </row>
    <row r="7" spans="1:8" ht="19.5" customHeight="1">
      <c r="A7" s="492" t="s">
        <v>36</v>
      </c>
      <c r="B7" s="13">
        <v>25</v>
      </c>
      <c r="C7" s="13">
        <v>42</v>
      </c>
      <c r="D7" s="13">
        <v>-17</v>
      </c>
      <c r="E7" s="13"/>
      <c r="F7" s="13">
        <v>49</v>
      </c>
      <c r="G7" s="13">
        <v>21</v>
      </c>
      <c r="H7" s="13">
        <v>28</v>
      </c>
    </row>
    <row r="8" spans="1:8" ht="19.5" customHeight="1">
      <c r="A8" s="492" t="s">
        <v>37</v>
      </c>
      <c r="B8" s="13">
        <v>22</v>
      </c>
      <c r="C8" s="13">
        <v>41</v>
      </c>
      <c r="D8" s="13">
        <v>-19</v>
      </c>
      <c r="E8" s="13"/>
      <c r="F8" s="13">
        <v>44</v>
      </c>
      <c r="G8" s="13">
        <v>23</v>
      </c>
      <c r="H8" s="13">
        <v>21</v>
      </c>
    </row>
    <row r="9" spans="1:8" ht="19.5" customHeight="1">
      <c r="A9" s="492" t="s">
        <v>38</v>
      </c>
      <c r="B9" s="13">
        <v>20</v>
      </c>
      <c r="C9" s="13">
        <v>49.23</v>
      </c>
      <c r="D9" s="13">
        <v>-29.229999999999997</v>
      </c>
      <c r="E9" s="13"/>
      <c r="F9" s="13">
        <v>43.08</v>
      </c>
      <c r="G9" s="13">
        <v>23.08</v>
      </c>
      <c r="H9" s="13">
        <v>20</v>
      </c>
    </row>
    <row r="10" spans="1:8" ht="19.5" customHeight="1">
      <c r="A10" s="79" t="s">
        <v>39</v>
      </c>
      <c r="B10" s="13">
        <v>19</v>
      </c>
      <c r="C10" s="13">
        <v>38</v>
      </c>
      <c r="D10" s="13">
        <v>-19</v>
      </c>
      <c r="E10" s="13"/>
      <c r="F10" s="13">
        <v>18</v>
      </c>
      <c r="G10" s="13">
        <v>32</v>
      </c>
      <c r="H10" s="13">
        <v>-14</v>
      </c>
    </row>
    <row r="11" spans="1:8" ht="19.5" customHeight="1">
      <c r="A11" s="79" t="s">
        <v>40</v>
      </c>
      <c r="B11" s="13">
        <v>17</v>
      </c>
      <c r="C11" s="13">
        <v>37</v>
      </c>
      <c r="D11" s="13">
        <v>-20</v>
      </c>
      <c r="E11" s="13"/>
      <c r="F11" s="13">
        <v>20</v>
      </c>
      <c r="G11" s="13">
        <v>31</v>
      </c>
      <c r="H11" s="13">
        <v>-11</v>
      </c>
    </row>
    <row r="12" spans="1:8" ht="19.5" customHeight="1">
      <c r="A12" s="492" t="s">
        <v>41</v>
      </c>
      <c r="B12" s="13">
        <v>42</v>
      </c>
      <c r="C12" s="13">
        <v>12</v>
      </c>
      <c r="D12" s="13">
        <v>30</v>
      </c>
      <c r="E12" s="13"/>
      <c r="F12" s="13">
        <v>30</v>
      </c>
      <c r="G12" s="13">
        <v>5</v>
      </c>
      <c r="H12" s="13">
        <v>25</v>
      </c>
    </row>
    <row r="13" spans="1:8" ht="19.5" customHeight="1">
      <c r="A13" s="492" t="s">
        <v>42</v>
      </c>
      <c r="B13" s="13">
        <v>18</v>
      </c>
      <c r="C13" s="13">
        <v>23</v>
      </c>
      <c r="D13" s="13">
        <v>-5</v>
      </c>
      <c r="E13" s="13"/>
      <c r="F13" s="13">
        <v>17</v>
      </c>
      <c r="G13" s="13">
        <v>16</v>
      </c>
      <c r="H13" s="13">
        <v>1</v>
      </c>
    </row>
    <row r="14" spans="1:8" ht="19.5" customHeight="1">
      <c r="A14" s="492" t="s">
        <v>43</v>
      </c>
      <c r="B14" s="13">
        <v>13</v>
      </c>
      <c r="C14" s="13">
        <v>33</v>
      </c>
      <c r="D14" s="13">
        <v>-20</v>
      </c>
      <c r="E14" s="13"/>
      <c r="F14" s="13">
        <v>18</v>
      </c>
      <c r="G14" s="13">
        <v>22</v>
      </c>
      <c r="H14" s="13">
        <v>-4</v>
      </c>
    </row>
    <row r="15" spans="1:8" ht="21" customHeight="1">
      <c r="A15" s="471"/>
      <c r="B15" s="391"/>
      <c r="C15" s="391"/>
      <c r="D15" s="391"/>
      <c r="E15" s="391"/>
      <c r="F15" s="391"/>
      <c r="G15" s="391"/>
      <c r="H15" s="391"/>
    </row>
    <row r="16" spans="1:8" ht="31.5" customHeight="1">
      <c r="A16" s="494"/>
      <c r="B16" s="391"/>
      <c r="C16" s="391"/>
      <c r="D16" s="391"/>
      <c r="E16" s="391"/>
      <c r="F16" s="391"/>
      <c r="G16" s="391"/>
      <c r="H16" s="391"/>
    </row>
    <row r="17" spans="1:8" ht="21" customHeight="1">
      <c r="A17" s="471"/>
      <c r="B17" s="391"/>
      <c r="C17" s="391"/>
      <c r="D17" s="391"/>
      <c r="E17" s="391"/>
      <c r="F17" s="391"/>
      <c r="G17" s="391"/>
      <c r="H17" s="391"/>
    </row>
    <row r="18" ht="21" customHeight="1"/>
    <row r="19" ht="21" customHeight="1"/>
    <row r="20" ht="21" customHeight="1"/>
    <row r="21" ht="19.5" customHeight="1"/>
  </sheetData>
  <sheetProtection/>
  <mergeCells count="3">
    <mergeCell ref="A1:H1"/>
    <mergeCell ref="B3:D3"/>
    <mergeCell ref="F3:H3"/>
  </mergeCells>
  <printOptions horizontalCentered="1"/>
  <pageMargins left="0.35" right="0.25" top="0.58" bottom="0.5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28"/>
  <sheetViews>
    <sheetView zoomScale="90" zoomScaleNormal="90" zoomScalePageLayoutView="0" workbookViewId="0" topLeftCell="A1">
      <selection activeCell="A1" sqref="A1:I27"/>
    </sheetView>
  </sheetViews>
  <sheetFormatPr defaultColWidth="9.140625" defaultRowHeight="12.75"/>
  <cols>
    <col min="1" max="1" width="41.00390625" style="4" customWidth="1"/>
    <col min="2" max="4" width="10.7109375" style="4" customWidth="1"/>
    <col min="5" max="5" width="10.7109375" style="4" hidden="1" customWidth="1"/>
    <col min="6" max="8" width="8.7109375" style="4" customWidth="1"/>
    <col min="9" max="9" width="8.140625" style="4" hidden="1" customWidth="1"/>
    <col min="10" max="10" width="9.140625" style="4" bestFit="1" customWidth="1"/>
    <col min="11" max="11" width="5.57421875" style="4" bestFit="1" customWidth="1"/>
    <col min="12" max="16384" width="9.140625" style="4" customWidth="1"/>
  </cols>
  <sheetData>
    <row r="1" spans="1:8" ht="39.75" customHeight="1">
      <c r="A1" s="585" t="s">
        <v>457</v>
      </c>
      <c r="B1" s="585"/>
      <c r="C1" s="585"/>
      <c r="D1" s="585"/>
      <c r="E1" s="585"/>
      <c r="F1" s="585"/>
      <c r="G1" s="585"/>
      <c r="H1" s="585"/>
    </row>
    <row r="2" spans="1:9" ht="21" customHeight="1" thickBot="1">
      <c r="A2" s="61"/>
      <c r="B2" s="62"/>
      <c r="C2" s="62"/>
      <c r="D2" s="62"/>
      <c r="E2" s="62"/>
      <c r="F2" s="2"/>
      <c r="G2" s="2"/>
      <c r="H2" s="150" t="s">
        <v>162</v>
      </c>
      <c r="I2" s="150" t="s">
        <v>162</v>
      </c>
    </row>
    <row r="3" spans="1:9" s="28" customFormat="1" ht="30" customHeight="1">
      <c r="A3" s="64"/>
      <c r="B3" s="161" t="s">
        <v>45</v>
      </c>
      <c r="C3" s="161" t="s">
        <v>193</v>
      </c>
      <c r="D3" s="161" t="s">
        <v>194</v>
      </c>
      <c r="E3" s="607" t="s">
        <v>556</v>
      </c>
      <c r="F3" s="612" t="s">
        <v>254</v>
      </c>
      <c r="G3" s="612"/>
      <c r="H3" s="612"/>
      <c r="I3" s="612"/>
    </row>
    <row r="4" spans="1:9" s="28" customFormat="1" ht="19.5" customHeight="1">
      <c r="A4" s="64"/>
      <c r="B4" s="162" t="s">
        <v>257</v>
      </c>
      <c r="C4" s="162" t="s">
        <v>256</v>
      </c>
      <c r="D4" s="163" t="s">
        <v>203</v>
      </c>
      <c r="E4" s="608"/>
      <c r="F4" s="162" t="s">
        <v>259</v>
      </c>
      <c r="G4" s="162" t="s">
        <v>260</v>
      </c>
      <c r="H4" s="163" t="s">
        <v>203</v>
      </c>
      <c r="I4" s="610" t="s">
        <v>558</v>
      </c>
    </row>
    <row r="5" spans="1:9" s="28" customFormat="1" ht="19.5" customHeight="1">
      <c r="A5" s="64"/>
      <c r="B5" s="164" t="s">
        <v>196</v>
      </c>
      <c r="C5" s="164" t="s">
        <v>196</v>
      </c>
      <c r="D5" s="164" t="s">
        <v>196</v>
      </c>
      <c r="E5" s="608"/>
      <c r="F5" s="164" t="s">
        <v>196</v>
      </c>
      <c r="G5" s="164" t="s">
        <v>196</v>
      </c>
      <c r="H5" s="164" t="s">
        <v>196</v>
      </c>
      <c r="I5" s="610"/>
    </row>
    <row r="6" spans="1:9" s="28" customFormat="1" ht="19.5" customHeight="1">
      <c r="A6" s="64"/>
      <c r="B6" s="165">
        <v>2023</v>
      </c>
      <c r="C6" s="165">
        <v>2023</v>
      </c>
      <c r="D6" s="165">
        <v>2023</v>
      </c>
      <c r="E6" s="609"/>
      <c r="F6" s="165">
        <v>2023</v>
      </c>
      <c r="G6" s="165">
        <v>2023</v>
      </c>
      <c r="H6" s="165">
        <v>2023</v>
      </c>
      <c r="I6" s="611"/>
    </row>
    <row r="7" spans="1:11" s="28" customFormat="1" ht="21" customHeight="1">
      <c r="A7" s="29" t="s">
        <v>0</v>
      </c>
      <c r="B7" s="303">
        <f>B9+B20+B21</f>
        <v>11610308</v>
      </c>
      <c r="C7" s="303">
        <f>C9+C20+C21</f>
        <v>13733901</v>
      </c>
      <c r="D7" s="303">
        <f>D9+D20+D21</f>
        <v>31134948</v>
      </c>
      <c r="E7" s="303"/>
      <c r="F7" s="201">
        <v>120.4</v>
      </c>
      <c r="G7" s="201">
        <v>115.5</v>
      </c>
      <c r="H7" s="201">
        <v>116.8</v>
      </c>
      <c r="J7" s="303"/>
      <c r="K7" s="370"/>
    </row>
    <row r="8" spans="1:11" s="14" customFormat="1" ht="21" customHeight="1">
      <c r="A8" s="296" t="s">
        <v>356</v>
      </c>
      <c r="B8" s="303"/>
      <c r="C8" s="303"/>
      <c r="D8" s="303"/>
      <c r="E8" s="303"/>
      <c r="F8" s="202"/>
      <c r="G8" s="202"/>
      <c r="H8" s="202"/>
      <c r="J8" s="303"/>
      <c r="K8" s="370"/>
    </row>
    <row r="9" spans="1:11" s="14" customFormat="1" ht="21" customHeight="1">
      <c r="A9" s="297" t="s">
        <v>357</v>
      </c>
      <c r="B9" s="303">
        <f>B14+B15+B16+B17+B18+B19</f>
        <v>4701611</v>
      </c>
      <c r="C9" s="303">
        <f>C14+C15+C16+C17+C18+C19</f>
        <v>5301667</v>
      </c>
      <c r="D9" s="500">
        <f>D14+D15+D16+D17+D18+D19</f>
        <v>12010305</v>
      </c>
      <c r="E9" s="500"/>
      <c r="F9" s="330">
        <v>133.3</v>
      </c>
      <c r="G9" s="330">
        <v>112.3</v>
      </c>
      <c r="H9" s="330">
        <v>120.3</v>
      </c>
      <c r="J9" s="303"/>
      <c r="K9" s="370"/>
    </row>
    <row r="10" spans="1:11" s="14" customFormat="1" ht="21" customHeight="1">
      <c r="A10" s="297" t="s">
        <v>358</v>
      </c>
      <c r="B10" s="304"/>
      <c r="C10" s="304"/>
      <c r="D10" s="304"/>
      <c r="E10" s="304"/>
      <c r="F10" s="202"/>
      <c r="G10" s="202"/>
      <c r="H10" s="202"/>
      <c r="J10" s="304"/>
      <c r="K10" s="371"/>
    </row>
    <row r="11" spans="1:11" ht="21" customHeight="1">
      <c r="A11" s="298" t="s">
        <v>359</v>
      </c>
      <c r="B11" s="305">
        <v>1450276</v>
      </c>
      <c r="C11" s="232">
        <v>2146808</v>
      </c>
      <c r="D11" s="232">
        <v>3919729</v>
      </c>
      <c r="E11" s="232"/>
      <c r="F11" s="202">
        <v>319.6</v>
      </c>
      <c r="G11" s="202">
        <v>338.1</v>
      </c>
      <c r="H11" s="202">
        <v>274.4</v>
      </c>
      <c r="J11" s="232"/>
      <c r="K11" s="371"/>
    </row>
    <row r="12" spans="1:11" ht="21" customHeight="1">
      <c r="A12" s="298" t="s">
        <v>360</v>
      </c>
      <c r="B12" s="305">
        <v>3251335</v>
      </c>
      <c r="C12" s="232">
        <v>3154859</v>
      </c>
      <c r="D12" s="232">
        <v>8090576</v>
      </c>
      <c r="E12" s="232"/>
      <c r="F12" s="202">
        <v>105.8</v>
      </c>
      <c r="G12" s="202">
        <v>77.2</v>
      </c>
      <c r="H12" s="202">
        <v>94.5</v>
      </c>
      <c r="J12" s="232"/>
      <c r="K12" s="371"/>
    </row>
    <row r="13" spans="1:11" ht="21" customHeight="1">
      <c r="A13" s="299" t="s">
        <v>356</v>
      </c>
      <c r="B13" s="304"/>
      <c r="C13" s="232"/>
      <c r="D13" s="232"/>
      <c r="E13" s="232"/>
      <c r="F13" s="202"/>
      <c r="G13" s="202"/>
      <c r="H13" s="202"/>
      <c r="J13" s="232"/>
      <c r="K13" s="371"/>
    </row>
    <row r="14" spans="1:11" ht="21" customHeight="1">
      <c r="A14" s="298" t="s">
        <v>361</v>
      </c>
      <c r="B14" s="305">
        <v>3940612</v>
      </c>
      <c r="C14" s="31">
        <v>4589472</v>
      </c>
      <c r="D14" s="31">
        <v>9966418</v>
      </c>
      <c r="E14" s="31"/>
      <c r="F14" s="202">
        <v>152.2</v>
      </c>
      <c r="G14" s="202">
        <v>126.8</v>
      </c>
      <c r="H14" s="202">
        <v>138.3</v>
      </c>
      <c r="J14" s="31"/>
      <c r="K14" s="371"/>
    </row>
    <row r="15" spans="1:11" ht="21" customHeight="1">
      <c r="A15" s="298" t="s">
        <v>362</v>
      </c>
      <c r="B15" s="367">
        <v>0</v>
      </c>
      <c r="C15" s="367">
        <v>0</v>
      </c>
      <c r="D15" s="367">
        <v>0</v>
      </c>
      <c r="E15" s="367">
        <v>0</v>
      </c>
      <c r="F15" s="367">
        <v>0</v>
      </c>
      <c r="G15" s="367">
        <v>0</v>
      </c>
      <c r="H15" s="367">
        <v>0</v>
      </c>
      <c r="I15" s="367">
        <v>0</v>
      </c>
      <c r="J15" s="367"/>
      <c r="K15" s="371"/>
    </row>
    <row r="16" spans="1:11" ht="21" customHeight="1">
      <c r="A16" s="298" t="s">
        <v>363</v>
      </c>
      <c r="B16" s="305">
        <v>368424</v>
      </c>
      <c r="C16" s="305">
        <v>197224</v>
      </c>
      <c r="D16" s="305">
        <v>598860</v>
      </c>
      <c r="E16" s="305"/>
      <c r="F16" s="4">
        <v>70.8</v>
      </c>
      <c r="G16" s="4">
        <v>62.7</v>
      </c>
      <c r="H16" s="4">
        <v>57.5</v>
      </c>
      <c r="J16" s="305"/>
      <c r="K16" s="371"/>
    </row>
    <row r="17" spans="1:11" ht="21" customHeight="1">
      <c r="A17" s="298" t="s">
        <v>364</v>
      </c>
      <c r="B17" s="305">
        <v>153715</v>
      </c>
      <c r="C17" s="305">
        <v>245605</v>
      </c>
      <c r="D17" s="305">
        <v>419991</v>
      </c>
      <c r="E17" s="305"/>
      <c r="F17" s="4">
        <v>105.3</v>
      </c>
      <c r="G17" s="4">
        <v>43.8</v>
      </c>
      <c r="H17" s="4">
        <v>57.7</v>
      </c>
      <c r="J17" s="305"/>
      <c r="K17" s="371"/>
    </row>
    <row r="18" spans="1:11" ht="21" customHeight="1">
      <c r="A18" s="298" t="s">
        <v>365</v>
      </c>
      <c r="B18" s="305">
        <v>27483</v>
      </c>
      <c r="C18" s="305">
        <v>27630</v>
      </c>
      <c r="D18" s="305">
        <v>58145</v>
      </c>
      <c r="E18" s="305"/>
      <c r="F18" s="4">
        <v>67.3</v>
      </c>
      <c r="G18" s="4">
        <v>653.8</v>
      </c>
      <c r="H18" s="4">
        <v>121.3</v>
      </c>
      <c r="J18" s="305"/>
      <c r="K18" s="371"/>
    </row>
    <row r="19" spans="1:11" ht="21" customHeight="1">
      <c r="A19" s="298" t="s">
        <v>366</v>
      </c>
      <c r="B19" s="305">
        <v>211377</v>
      </c>
      <c r="C19" s="305">
        <v>241736</v>
      </c>
      <c r="D19" s="305">
        <v>966891</v>
      </c>
      <c r="E19" s="305"/>
      <c r="F19" s="4">
        <v>91.2</v>
      </c>
      <c r="G19" s="4">
        <v>109.7</v>
      </c>
      <c r="H19" s="107">
        <v>100.3</v>
      </c>
      <c r="J19" s="305"/>
      <c r="K19" s="371"/>
    </row>
    <row r="20" spans="1:11" ht="21" customHeight="1">
      <c r="A20" s="297" t="s">
        <v>367</v>
      </c>
      <c r="B20" s="303">
        <v>6585071</v>
      </c>
      <c r="C20" s="303">
        <v>7890923</v>
      </c>
      <c r="D20" s="303">
        <v>18076591</v>
      </c>
      <c r="E20" s="303"/>
      <c r="F20" s="205">
        <v>113.5</v>
      </c>
      <c r="G20" s="205">
        <v>119</v>
      </c>
      <c r="H20" s="205">
        <v>115.6</v>
      </c>
      <c r="J20" s="303"/>
      <c r="K20" s="370"/>
    </row>
    <row r="21" spans="1:11" ht="21" customHeight="1">
      <c r="A21" s="300" t="s">
        <v>368</v>
      </c>
      <c r="B21" s="303">
        <v>323626</v>
      </c>
      <c r="C21" s="303">
        <v>541311</v>
      </c>
      <c r="D21" s="303">
        <v>1048052</v>
      </c>
      <c r="E21" s="303"/>
      <c r="F21" s="205">
        <v>103.3</v>
      </c>
      <c r="G21" s="205">
        <v>100.6</v>
      </c>
      <c r="H21" s="205">
        <v>101.5</v>
      </c>
      <c r="J21" s="303"/>
      <c r="K21" s="370"/>
    </row>
    <row r="22" spans="1:11" ht="21" customHeight="1">
      <c r="A22" s="296" t="s">
        <v>369</v>
      </c>
      <c r="B22" s="306"/>
      <c r="C22" s="306"/>
      <c r="D22" s="306"/>
      <c r="E22" s="306"/>
      <c r="J22" s="306"/>
      <c r="K22" s="371"/>
    </row>
    <row r="23" spans="1:11" ht="21" customHeight="1">
      <c r="A23" s="301" t="s">
        <v>370</v>
      </c>
      <c r="B23" s="31">
        <v>9507177</v>
      </c>
      <c r="C23" s="31">
        <v>10062545</v>
      </c>
      <c r="D23" s="31">
        <v>25002313</v>
      </c>
      <c r="E23" s="31"/>
      <c r="F23" s="4">
        <v>127.9</v>
      </c>
      <c r="G23" s="4">
        <v>123.4</v>
      </c>
      <c r="H23" s="4">
        <v>122.7</v>
      </c>
      <c r="J23" s="31"/>
      <c r="K23" s="371"/>
    </row>
    <row r="24" spans="1:11" ht="30" customHeight="1">
      <c r="A24" s="302" t="s">
        <v>371</v>
      </c>
      <c r="B24" s="31">
        <v>1190821</v>
      </c>
      <c r="C24" s="31">
        <v>2256402</v>
      </c>
      <c r="D24" s="31">
        <v>3630901</v>
      </c>
      <c r="E24" s="31"/>
      <c r="F24" s="4">
        <v>101.2</v>
      </c>
      <c r="G24" s="4">
        <v>109.3</v>
      </c>
      <c r="H24" s="107">
        <v>106.5</v>
      </c>
      <c r="J24" s="31"/>
      <c r="K24" s="371"/>
    </row>
    <row r="25" spans="1:11" ht="21" customHeight="1">
      <c r="A25" s="302" t="s">
        <v>372</v>
      </c>
      <c r="B25" s="31">
        <v>350081</v>
      </c>
      <c r="C25" s="31">
        <v>503771</v>
      </c>
      <c r="D25" s="31">
        <v>902393</v>
      </c>
      <c r="E25" s="31"/>
      <c r="F25" s="4">
        <v>89.6</v>
      </c>
      <c r="G25" s="107">
        <v>80.6</v>
      </c>
      <c r="H25" s="4">
        <v>85.2</v>
      </c>
      <c r="J25" s="31"/>
      <c r="K25" s="371"/>
    </row>
    <row r="26" spans="1:11" ht="21" customHeight="1">
      <c r="A26" s="302" t="s">
        <v>373</v>
      </c>
      <c r="B26" s="31">
        <v>451188</v>
      </c>
      <c r="C26" s="31">
        <v>507412</v>
      </c>
      <c r="D26" s="31">
        <v>1022036</v>
      </c>
      <c r="E26" s="31"/>
      <c r="F26" s="4">
        <v>87.1</v>
      </c>
      <c r="G26" s="107">
        <v>82.3</v>
      </c>
      <c r="H26" s="4">
        <v>85.7</v>
      </c>
      <c r="J26" s="31"/>
      <c r="K26" s="371"/>
    </row>
    <row r="27" spans="1:11" ht="21" customHeight="1">
      <c r="A27" s="302" t="s">
        <v>374</v>
      </c>
      <c r="B27" s="31">
        <v>111041</v>
      </c>
      <c r="C27" s="31">
        <v>403771</v>
      </c>
      <c r="D27" s="31">
        <v>577305</v>
      </c>
      <c r="E27" s="31"/>
      <c r="F27" s="107">
        <v>90.8</v>
      </c>
      <c r="G27" s="107">
        <v>93.5</v>
      </c>
      <c r="H27" s="107">
        <v>94.6</v>
      </c>
      <c r="J27" s="31"/>
      <c r="K27" s="371"/>
    </row>
    <row r="28" ht="12.75">
      <c r="G28" s="329"/>
    </row>
  </sheetData>
  <sheetProtection/>
  <mergeCells count="4">
    <mergeCell ref="A1:H1"/>
    <mergeCell ref="E3:E6"/>
    <mergeCell ref="I4:I6"/>
    <mergeCell ref="F3:I3"/>
  </mergeCells>
  <printOptions horizontalCentered="1"/>
  <pageMargins left="0.42" right="0.196850393700787" top="0.39" bottom="0.748031496062992" header="0.31496062992126" footer="0.3149606299212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5"/>
  <sheetViews>
    <sheetView zoomScalePageLayoutView="0" workbookViewId="0" topLeftCell="A4">
      <selection activeCell="A1" sqref="A1:D25"/>
    </sheetView>
  </sheetViews>
  <sheetFormatPr defaultColWidth="9.140625" defaultRowHeight="12.75"/>
  <cols>
    <col min="1" max="1" width="41.7109375" style="43" customWidth="1"/>
    <col min="2" max="2" width="15.140625" style="43" customWidth="1"/>
    <col min="3" max="3" width="13.7109375" style="43" customWidth="1"/>
    <col min="4" max="4" width="18.140625" style="43" customWidth="1"/>
    <col min="5" max="5" width="9.140625" style="43" customWidth="1"/>
    <col min="6" max="7" width="11.57421875" style="43" hidden="1" customWidth="1"/>
    <col min="8" max="8" width="10.421875" style="43" hidden="1" customWidth="1"/>
    <col min="9" max="9" width="0" style="43" hidden="1" customWidth="1"/>
    <col min="10" max="16384" width="9.140625" style="43" customWidth="1"/>
  </cols>
  <sheetData>
    <row r="1" spans="1:4" ht="39.75" customHeight="1">
      <c r="A1" s="579" t="s">
        <v>423</v>
      </c>
      <c r="B1" s="579"/>
      <c r="C1" s="579"/>
      <c r="D1" s="579"/>
    </row>
    <row r="2" spans="1:4" ht="21" customHeight="1" thickBot="1">
      <c r="A2" s="227"/>
      <c r="B2" s="227"/>
      <c r="C2" s="228"/>
      <c r="D2" s="229"/>
    </row>
    <row r="3" spans="1:4" ht="19.5" customHeight="1">
      <c r="A3" s="413"/>
      <c r="B3" s="414" t="s">
        <v>45</v>
      </c>
      <c r="C3" s="414" t="s">
        <v>45</v>
      </c>
      <c r="D3" s="414" t="s">
        <v>293</v>
      </c>
    </row>
    <row r="4" spans="1:4" ht="19.5" customHeight="1">
      <c r="A4" s="413"/>
      <c r="B4" s="415" t="s">
        <v>197</v>
      </c>
      <c r="C4" s="415" t="s">
        <v>294</v>
      </c>
      <c r="D4" s="415" t="s">
        <v>250</v>
      </c>
    </row>
    <row r="5" spans="1:4" s="45" customFormat="1" ht="19.5" customHeight="1">
      <c r="A5" s="416"/>
      <c r="B5" s="44" t="s">
        <v>401</v>
      </c>
      <c r="C5" s="417" t="s">
        <v>295</v>
      </c>
      <c r="D5" s="44" t="s">
        <v>296</v>
      </c>
    </row>
    <row r="6" spans="1:4" s="45" customFormat="1" ht="19.5" customHeight="1">
      <c r="A6" s="37" t="s">
        <v>402</v>
      </c>
      <c r="B6" s="418"/>
      <c r="C6" s="418"/>
      <c r="D6" s="418"/>
    </row>
    <row r="7" spans="1:4" s="45" customFormat="1" ht="19.5" customHeight="1">
      <c r="A7" s="23" t="s">
        <v>403</v>
      </c>
      <c r="B7" s="419">
        <v>47603.6</v>
      </c>
      <c r="C7" s="419">
        <v>46881.6</v>
      </c>
      <c r="D7" s="419">
        <f>C7/B7*100</f>
        <v>98.48330798511037</v>
      </c>
    </row>
    <row r="8" spans="1:4" s="45" customFormat="1" ht="19.5" customHeight="1">
      <c r="A8" s="23" t="s">
        <v>404</v>
      </c>
      <c r="B8" s="419">
        <v>42649.2</v>
      </c>
      <c r="C8" s="419">
        <v>41545.4</v>
      </c>
      <c r="D8" s="419">
        <f>C8/B8*100</f>
        <v>97.41190925034937</v>
      </c>
    </row>
    <row r="9" spans="1:4" s="45" customFormat="1" ht="19.5" customHeight="1">
      <c r="A9" s="23" t="s">
        <v>415</v>
      </c>
      <c r="B9" s="419">
        <v>4281.6</v>
      </c>
      <c r="C9" s="419">
        <v>3836.6</v>
      </c>
      <c r="D9" s="419">
        <f>C9/B9*100</f>
        <v>89.60668908819132</v>
      </c>
    </row>
    <row r="10" spans="1:4" s="45" customFormat="1" ht="19.5" customHeight="1">
      <c r="A10" s="37" t="s">
        <v>405</v>
      </c>
      <c r="B10" s="231"/>
      <c r="C10" s="231"/>
      <c r="D10" s="419"/>
    </row>
    <row r="11" spans="1:4" s="45" customFormat="1" ht="19.5" customHeight="1">
      <c r="A11" s="37" t="s">
        <v>406</v>
      </c>
      <c r="B11" s="231"/>
      <c r="C11" s="231"/>
      <c r="D11" s="419"/>
    </row>
    <row r="12" spans="1:4" s="45" customFormat="1" ht="19.5" customHeight="1">
      <c r="A12" s="23" t="s">
        <v>297</v>
      </c>
      <c r="B12" s="419">
        <v>2212.1</v>
      </c>
      <c r="C12" s="419">
        <v>2319.2</v>
      </c>
      <c r="D12" s="419">
        <f>C12/B12*100</f>
        <v>104.8415532751684</v>
      </c>
    </row>
    <row r="13" spans="1:4" s="45" customFormat="1" ht="19.5" customHeight="1">
      <c r="A13" s="23" t="s">
        <v>298</v>
      </c>
      <c r="B13" s="419">
        <v>8258.2</v>
      </c>
      <c r="C13" s="419">
        <v>8520.9</v>
      </c>
      <c r="D13" s="419">
        <f>C13/B13*100</f>
        <v>103.18108062289602</v>
      </c>
    </row>
    <row r="14" spans="1:4" s="45" customFormat="1" ht="19.5" customHeight="1">
      <c r="A14" s="23" t="s">
        <v>299</v>
      </c>
      <c r="B14" s="419">
        <v>5778</v>
      </c>
      <c r="C14" s="419">
        <v>5696.9</v>
      </c>
      <c r="D14" s="419">
        <f>C14/B14*100</f>
        <v>98.5964001384562</v>
      </c>
    </row>
    <row r="15" spans="1:4" s="45" customFormat="1" ht="19.5" customHeight="1">
      <c r="A15" s="23" t="s">
        <v>300</v>
      </c>
      <c r="B15" s="419">
        <v>1150.6</v>
      </c>
      <c r="C15" s="419">
        <v>1150.1</v>
      </c>
      <c r="D15" s="419">
        <f>C15/B15*100</f>
        <v>99.95654441161133</v>
      </c>
    </row>
    <row r="16" spans="1:4" ht="19.5" customHeight="1">
      <c r="A16" s="37" t="s">
        <v>407</v>
      </c>
      <c r="B16" s="418"/>
      <c r="C16" s="418"/>
      <c r="D16" s="418"/>
    </row>
    <row r="17" spans="1:10" ht="19.5" customHeight="1">
      <c r="A17" s="23" t="s">
        <v>297</v>
      </c>
      <c r="B17" s="419">
        <v>3534.4</v>
      </c>
      <c r="C17" s="419">
        <v>3977.1</v>
      </c>
      <c r="D17" s="419">
        <f>C17/B17*100</f>
        <v>112.52546401086462</v>
      </c>
      <c r="F17" s="358">
        <v>5124.4</v>
      </c>
      <c r="G17" s="358">
        <v>5746.5</v>
      </c>
      <c r="H17" s="419">
        <f aca="true" t="shared" si="0" ref="H17:I20">F17-B12</f>
        <v>2912.2999999999997</v>
      </c>
      <c r="I17" s="230">
        <f t="shared" si="0"/>
        <v>3427.3</v>
      </c>
      <c r="J17" s="230"/>
    </row>
    <row r="18" spans="1:10" ht="19.5" customHeight="1">
      <c r="A18" s="23" t="s">
        <v>298</v>
      </c>
      <c r="B18" s="419">
        <v>1706.1</v>
      </c>
      <c r="C18" s="419">
        <v>1825.7</v>
      </c>
      <c r="D18" s="419">
        <f>C18/B18*100</f>
        <v>107.0101400855753</v>
      </c>
      <c r="F18" s="419">
        <v>9612.9</v>
      </c>
      <c r="G18" s="419">
        <v>9964.3</v>
      </c>
      <c r="H18" s="419">
        <f t="shared" si="0"/>
        <v>1354.699999999999</v>
      </c>
      <c r="I18" s="230">
        <f t="shared" si="0"/>
        <v>1443.3999999999996</v>
      </c>
      <c r="J18" s="230"/>
    </row>
    <row r="19" spans="1:10" ht="19.5" customHeight="1">
      <c r="A19" s="23" t="s">
        <v>299</v>
      </c>
      <c r="B19" s="419">
        <v>5062</v>
      </c>
      <c r="C19" s="419">
        <v>5759.3</v>
      </c>
      <c r="D19" s="419">
        <f>C19/B19*100</f>
        <v>113.77518767285659</v>
      </c>
      <c r="F19" s="419">
        <v>10334.4</v>
      </c>
      <c r="G19" s="419">
        <v>10840</v>
      </c>
      <c r="H19" s="419">
        <f t="shared" si="0"/>
        <v>4556.4</v>
      </c>
      <c r="I19" s="230">
        <f t="shared" si="0"/>
        <v>5143.1</v>
      </c>
      <c r="J19" s="230"/>
    </row>
    <row r="20" spans="1:10" ht="19.5" customHeight="1">
      <c r="A20" s="23" t="s">
        <v>300</v>
      </c>
      <c r="B20" s="419">
        <v>670.9</v>
      </c>
      <c r="C20" s="419">
        <v>618.5</v>
      </c>
      <c r="D20" s="419">
        <f>C20/B20*100</f>
        <v>92.18959606498733</v>
      </c>
      <c r="F20" s="419">
        <v>1814.2</v>
      </c>
      <c r="G20" s="419">
        <v>1821.5</v>
      </c>
      <c r="H20" s="419">
        <f t="shared" si="0"/>
        <v>663.6000000000001</v>
      </c>
      <c r="I20" s="230">
        <f t="shared" si="0"/>
        <v>671.4000000000001</v>
      </c>
      <c r="J20" s="230"/>
    </row>
    <row r="21" spans="1:4" ht="19.5" customHeight="1">
      <c r="A21" s="37" t="s">
        <v>408</v>
      </c>
      <c r="B21" s="418"/>
      <c r="C21" s="418"/>
      <c r="D21" s="418"/>
    </row>
    <row r="22" spans="1:4" ht="19.5" customHeight="1">
      <c r="A22" s="23" t="s">
        <v>297</v>
      </c>
      <c r="B22" s="574">
        <v>2381.5</v>
      </c>
      <c r="C22" s="574">
        <v>2303.4</v>
      </c>
      <c r="D22" s="419">
        <f>C22/B22*100</f>
        <v>96.72055427251732</v>
      </c>
    </row>
    <row r="23" spans="1:4" ht="19.5" customHeight="1">
      <c r="A23" s="23" t="s">
        <v>298</v>
      </c>
      <c r="B23" s="574">
        <v>538.8</v>
      </c>
      <c r="C23" s="574">
        <v>567.8</v>
      </c>
      <c r="D23" s="419">
        <f>C23/B23*100</f>
        <v>105.38233110616184</v>
      </c>
    </row>
    <row r="24" spans="1:4" ht="19.5" customHeight="1">
      <c r="A24" s="23" t="s">
        <v>299</v>
      </c>
      <c r="B24" s="574">
        <v>4785.5</v>
      </c>
      <c r="C24" s="574">
        <v>4749.9</v>
      </c>
      <c r="D24" s="419">
        <f>C24/B24*100</f>
        <v>99.25608609340716</v>
      </c>
    </row>
    <row r="25" spans="1:4" ht="19.5" customHeight="1">
      <c r="A25" s="23" t="s">
        <v>300</v>
      </c>
      <c r="B25" s="574">
        <v>71.5</v>
      </c>
      <c r="C25" s="574">
        <v>64.2</v>
      </c>
      <c r="D25" s="419">
        <f>C25/B25*100</f>
        <v>89.7902097902098</v>
      </c>
    </row>
  </sheetData>
  <sheetProtection/>
  <mergeCells count="1">
    <mergeCell ref="A1:D1"/>
  </mergeCells>
  <printOptions horizontalCentered="1"/>
  <pageMargins left="0.7086614173228347" right="0.7086614173228347" top="0.54"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26"/>
  <sheetViews>
    <sheetView zoomScalePageLayoutView="0" workbookViewId="0" topLeftCell="A1">
      <pane xSplit="1" ySplit="6" topLeftCell="B13" activePane="bottomRight" state="frozen"/>
      <selection pane="topLeft" activeCell="A16" sqref="A16"/>
      <selection pane="topRight" activeCell="A16" sqref="A16"/>
      <selection pane="bottomLeft" activeCell="A16" sqref="A16"/>
      <selection pane="bottomRight" activeCell="A1" sqref="A1:F24"/>
    </sheetView>
  </sheetViews>
  <sheetFormatPr defaultColWidth="9.140625" defaultRowHeight="12.75"/>
  <cols>
    <col min="1" max="1" width="41.28125" style="4" customWidth="1"/>
    <col min="2" max="2" width="10.8515625" style="4" customWidth="1"/>
    <col min="3" max="4" width="9.7109375" style="4" customWidth="1"/>
    <col min="5" max="5" width="12.7109375" style="4" customWidth="1"/>
    <col min="6" max="6" width="13.57421875" style="4" customWidth="1"/>
    <col min="7" max="7" width="3.57421875" style="4" customWidth="1"/>
    <col min="8" max="16384" width="9.140625" style="4" customWidth="1"/>
  </cols>
  <sheetData>
    <row r="1" spans="1:6" ht="48.75" customHeight="1">
      <c r="A1" s="583" t="s">
        <v>458</v>
      </c>
      <c r="B1" s="583"/>
      <c r="C1" s="583"/>
      <c r="D1" s="583"/>
      <c r="E1" s="583"/>
      <c r="F1" s="583"/>
    </row>
    <row r="2" spans="1:6" ht="21" customHeight="1" thickBot="1">
      <c r="A2" s="147"/>
      <c r="B2" s="147"/>
      <c r="C2" s="147"/>
      <c r="D2" s="148"/>
      <c r="E2" s="23"/>
      <c r="F2" s="149" t="s">
        <v>102</v>
      </c>
    </row>
    <row r="3" spans="1:6" s="65" customFormat="1" ht="19.5" customHeight="1">
      <c r="A3" s="67"/>
      <c r="B3" s="161" t="s">
        <v>45</v>
      </c>
      <c r="C3" s="161" t="s">
        <v>261</v>
      </c>
      <c r="D3" s="161" t="s">
        <v>194</v>
      </c>
      <c r="E3" s="166" t="s">
        <v>204</v>
      </c>
      <c r="F3" s="161" t="s">
        <v>204</v>
      </c>
    </row>
    <row r="4" spans="1:6" s="65" customFormat="1" ht="19.5" customHeight="1">
      <c r="A4" s="67"/>
      <c r="B4" s="163" t="s">
        <v>195</v>
      </c>
      <c r="C4" s="163" t="s">
        <v>202</v>
      </c>
      <c r="D4" s="163" t="s">
        <v>203</v>
      </c>
      <c r="E4" s="163" t="s">
        <v>459</v>
      </c>
      <c r="F4" s="163" t="s">
        <v>459</v>
      </c>
    </row>
    <row r="5" spans="1:6" s="65" customFormat="1" ht="19.5" customHeight="1">
      <c r="A5" s="67"/>
      <c r="B5" s="163" t="s">
        <v>196</v>
      </c>
      <c r="C5" s="163" t="s">
        <v>196</v>
      </c>
      <c r="D5" s="163" t="s">
        <v>196</v>
      </c>
      <c r="E5" s="163" t="s">
        <v>262</v>
      </c>
      <c r="F5" s="163" t="s">
        <v>197</v>
      </c>
    </row>
    <row r="6" spans="1:6" s="65" customFormat="1" ht="19.5" customHeight="1">
      <c r="A6" s="67"/>
      <c r="B6" s="167">
        <v>2023</v>
      </c>
      <c r="C6" s="167">
        <v>2023</v>
      </c>
      <c r="D6" s="167">
        <v>2023</v>
      </c>
      <c r="E6" s="167" t="s">
        <v>460</v>
      </c>
      <c r="F6" s="167" t="s">
        <v>276</v>
      </c>
    </row>
    <row r="7" spans="1:6" s="153" customFormat="1" ht="30" customHeight="1">
      <c r="A7" s="151" t="s">
        <v>0</v>
      </c>
      <c r="B7" s="152">
        <f>+B8+B15+B20</f>
        <v>768621</v>
      </c>
      <c r="C7" s="152">
        <f>+C8+C15+C20</f>
        <v>798501</v>
      </c>
      <c r="D7" s="152">
        <f>+D8+D15+D20</f>
        <v>6404018</v>
      </c>
      <c r="E7" s="214">
        <v>71.5</v>
      </c>
      <c r="F7" s="190">
        <v>95.7</v>
      </c>
    </row>
    <row r="8" spans="1:6" s="155" customFormat="1" ht="19.5" customHeight="1">
      <c r="A8" s="168" t="s">
        <v>263</v>
      </c>
      <c r="B8" s="169">
        <f>SUM(B9:B14)-B10</f>
        <v>408256</v>
      </c>
      <c r="C8" s="169">
        <f>SUM(C9:C14)-C10</f>
        <v>459289</v>
      </c>
      <c r="D8" s="169">
        <f>SUM(D9:D14)-D10</f>
        <v>3628950</v>
      </c>
      <c r="E8" s="214">
        <v>64.7</v>
      </c>
      <c r="F8" s="190">
        <v>87.5</v>
      </c>
    </row>
    <row r="9" spans="1:6" s="157" customFormat="1" ht="19.5" customHeight="1">
      <c r="A9" s="170" t="s">
        <v>271</v>
      </c>
      <c r="B9" s="154">
        <v>280114</v>
      </c>
      <c r="C9" s="154">
        <v>369121</v>
      </c>
      <c r="D9" s="154">
        <v>1814908</v>
      </c>
      <c r="E9" s="213">
        <v>52.2</v>
      </c>
      <c r="F9" s="191">
        <v>108.1</v>
      </c>
    </row>
    <row r="10" spans="1:6" s="157" customFormat="1" ht="19.5" customHeight="1">
      <c r="A10" s="171" t="s">
        <v>266</v>
      </c>
      <c r="B10" s="156">
        <v>267561</v>
      </c>
      <c r="C10" s="156">
        <v>343112</v>
      </c>
      <c r="D10" s="156">
        <v>1647858</v>
      </c>
      <c r="E10" s="213">
        <v>54</v>
      </c>
      <c r="F10" s="192">
        <v>127.1</v>
      </c>
    </row>
    <row r="11" spans="1:6" s="157" customFormat="1" ht="19.5" customHeight="1">
      <c r="A11" s="170" t="s">
        <v>267</v>
      </c>
      <c r="B11" s="154">
        <v>50312</v>
      </c>
      <c r="C11" s="154">
        <v>61221</v>
      </c>
      <c r="D11" s="154">
        <v>1339819</v>
      </c>
      <c r="E11" s="213">
        <v>80.1</v>
      </c>
      <c r="F11" s="191">
        <v>94.5</v>
      </c>
    </row>
    <row r="12" spans="1:6" s="157" customFormat="1" ht="19.5" customHeight="1">
      <c r="A12" s="170" t="s">
        <v>268</v>
      </c>
      <c r="B12" s="154">
        <v>32732</v>
      </c>
      <c r="C12" s="154">
        <v>18395</v>
      </c>
      <c r="D12" s="154">
        <v>151209</v>
      </c>
      <c r="E12" s="213">
        <v>88.7</v>
      </c>
      <c r="F12" s="191">
        <v>449.5</v>
      </c>
    </row>
    <row r="13" spans="1:6" s="157" customFormat="1" ht="19.5" customHeight="1">
      <c r="A13" s="170" t="s">
        <v>269</v>
      </c>
      <c r="B13" s="154">
        <v>9877</v>
      </c>
      <c r="C13" s="154">
        <v>10552</v>
      </c>
      <c r="D13" s="154">
        <v>111160</v>
      </c>
      <c r="E13" s="213">
        <v>86.6</v>
      </c>
      <c r="F13" s="191">
        <v>108.5</v>
      </c>
    </row>
    <row r="14" spans="1:6" s="155" customFormat="1" ht="19.5" customHeight="1">
      <c r="A14" s="170" t="s">
        <v>270</v>
      </c>
      <c r="B14" s="154">
        <v>35221</v>
      </c>
      <c r="C14" s="193" t="s">
        <v>104</v>
      </c>
      <c r="D14" s="154">
        <v>211854</v>
      </c>
      <c r="E14" s="213">
        <v>127.5</v>
      </c>
      <c r="F14" s="191">
        <v>23.1</v>
      </c>
    </row>
    <row r="15" spans="1:6" s="50" customFormat="1" ht="19.5" customHeight="1">
      <c r="A15" s="168" t="s">
        <v>264</v>
      </c>
      <c r="B15" s="169">
        <f>SUM(B16:B19)-B17</f>
        <v>233138</v>
      </c>
      <c r="C15" s="169">
        <f>SUM(C16:C19)-C17</f>
        <v>214883</v>
      </c>
      <c r="D15" s="169">
        <f>SUM(D16:D19)-D17</f>
        <v>2070766</v>
      </c>
      <c r="E15" s="214">
        <v>61.9</v>
      </c>
      <c r="F15" s="190">
        <v>113.7</v>
      </c>
    </row>
    <row r="16" spans="1:6" s="50" customFormat="1" ht="19.5" customHeight="1">
      <c r="A16" s="170" t="s">
        <v>272</v>
      </c>
      <c r="B16" s="154">
        <v>158125</v>
      </c>
      <c r="C16" s="154">
        <v>168112</v>
      </c>
      <c r="D16" s="154">
        <v>1317768</v>
      </c>
      <c r="E16" s="213">
        <v>50.5</v>
      </c>
      <c r="F16" s="191">
        <v>126.5</v>
      </c>
    </row>
    <row r="17" spans="1:6" s="50" customFormat="1" ht="19.5" customHeight="1">
      <c r="A17" s="171" t="s">
        <v>266</v>
      </c>
      <c r="B17" s="154">
        <v>135236</v>
      </c>
      <c r="C17" s="154">
        <v>148112</v>
      </c>
      <c r="D17" s="154">
        <v>1138959</v>
      </c>
      <c r="E17" s="213">
        <v>46.5</v>
      </c>
      <c r="F17" s="191">
        <v>133.1</v>
      </c>
    </row>
    <row r="18" spans="1:6" s="23" customFormat="1" ht="19.5" customHeight="1">
      <c r="A18" s="170" t="s">
        <v>273</v>
      </c>
      <c r="B18" s="154">
        <v>44777</v>
      </c>
      <c r="C18" s="154">
        <v>46771</v>
      </c>
      <c r="D18" s="154">
        <v>597144</v>
      </c>
      <c r="E18" s="213">
        <v>81.3</v>
      </c>
      <c r="F18" s="46">
        <v>105.8</v>
      </c>
    </row>
    <row r="19" spans="1:6" ht="19.5" customHeight="1">
      <c r="A19" s="170" t="s">
        <v>270</v>
      </c>
      <c r="B19" s="154">
        <v>30236</v>
      </c>
      <c r="C19" s="193" t="s">
        <v>104</v>
      </c>
      <c r="D19" s="154">
        <v>155854</v>
      </c>
      <c r="E19" s="193" t="s">
        <v>104</v>
      </c>
      <c r="F19" s="46">
        <v>72.7</v>
      </c>
    </row>
    <row r="20" spans="1:6" ht="19.5" customHeight="1">
      <c r="A20" s="168" t="s">
        <v>265</v>
      </c>
      <c r="B20" s="169">
        <f>SUM(B21:B24)-B22</f>
        <v>127227</v>
      </c>
      <c r="C20" s="169">
        <f>SUM(C21:C24)-C22</f>
        <v>124329</v>
      </c>
      <c r="D20" s="169">
        <f>SUM(D21:D24)-D22</f>
        <v>704302</v>
      </c>
      <c r="E20" s="193" t="s">
        <v>104</v>
      </c>
      <c r="F20" s="203">
        <v>98</v>
      </c>
    </row>
    <row r="21" spans="1:6" ht="19.5" customHeight="1">
      <c r="A21" s="170" t="s">
        <v>274</v>
      </c>
      <c r="B21" s="154">
        <v>98112</v>
      </c>
      <c r="C21" s="154">
        <v>98668</v>
      </c>
      <c r="D21" s="154">
        <v>424806</v>
      </c>
      <c r="E21" s="193" t="s">
        <v>104</v>
      </c>
      <c r="F21" s="46">
        <v>123</v>
      </c>
    </row>
    <row r="22" spans="1:6" ht="19.5" customHeight="1">
      <c r="A22" s="171" t="s">
        <v>266</v>
      </c>
      <c r="B22" s="154">
        <v>78125</v>
      </c>
      <c r="C22" s="154">
        <v>47514</v>
      </c>
      <c r="D22" s="154">
        <v>303361</v>
      </c>
      <c r="E22" s="193" t="s">
        <v>104</v>
      </c>
      <c r="F22" s="46">
        <v>113.4</v>
      </c>
    </row>
    <row r="23" spans="1:6" ht="19.5" customHeight="1">
      <c r="A23" s="170" t="s">
        <v>275</v>
      </c>
      <c r="B23" s="154">
        <v>29115</v>
      </c>
      <c r="C23" s="154">
        <v>25661</v>
      </c>
      <c r="D23" s="154">
        <v>236093</v>
      </c>
      <c r="E23" s="193" t="s">
        <v>104</v>
      </c>
      <c r="F23" s="46">
        <v>96.4</v>
      </c>
    </row>
    <row r="24" spans="1:6" ht="19.5" customHeight="1">
      <c r="A24" s="170" t="s">
        <v>270</v>
      </c>
      <c r="B24" s="193" t="s">
        <v>104</v>
      </c>
      <c r="C24" s="154" t="s">
        <v>104</v>
      </c>
      <c r="D24" s="154">
        <v>43403</v>
      </c>
      <c r="E24" s="193" t="s">
        <v>104</v>
      </c>
      <c r="F24" s="46">
        <v>33.8</v>
      </c>
    </row>
    <row r="26" spans="2:4" ht="12.75">
      <c r="B26" s="31"/>
      <c r="C26" s="31"/>
      <c r="D26" s="31"/>
    </row>
  </sheetData>
  <sheetProtection/>
  <mergeCells count="1">
    <mergeCell ref="A1:F1"/>
  </mergeCells>
  <printOptions horizontalCentered="1"/>
  <pageMargins left="0.44" right="0.1968503937007874" top="0.4330708661417323"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24"/>
  <sheetViews>
    <sheetView zoomScalePageLayoutView="0" workbookViewId="0" topLeftCell="A23">
      <selection activeCell="A1" sqref="A1:G24"/>
    </sheetView>
  </sheetViews>
  <sheetFormatPr defaultColWidth="9.140625" defaultRowHeight="12.75"/>
  <cols>
    <col min="1" max="1" width="41.8515625" style="4" customWidth="1"/>
    <col min="2" max="3" width="10.140625" style="4" bestFit="1" customWidth="1"/>
    <col min="4" max="4" width="10.00390625" style="4" customWidth="1"/>
    <col min="5" max="5" width="8.421875" style="4" customWidth="1"/>
    <col min="6" max="6" width="8.140625" style="4" customWidth="1"/>
    <col min="7" max="7" width="11.421875" style="4" customWidth="1"/>
    <col min="8" max="8" width="3.7109375" style="4" customWidth="1"/>
    <col min="9" max="9" width="9.140625" style="4" customWidth="1"/>
    <col min="10" max="10" width="5.57421875" style="4" customWidth="1"/>
    <col min="11" max="11" width="14.7109375" style="4" hidden="1" customWidth="1"/>
    <col min="12" max="13" width="13.00390625" style="4" hidden="1" customWidth="1"/>
    <col min="14" max="16" width="9.140625" style="4" hidden="1" customWidth="1"/>
    <col min="17" max="17" width="9.140625" style="4" customWidth="1"/>
    <col min="18" max="18" width="11.421875" style="4" bestFit="1" customWidth="1"/>
    <col min="19" max="16384" width="9.140625" style="4" customWidth="1"/>
  </cols>
  <sheetData>
    <row r="1" spans="1:7" ht="48.75" customHeight="1">
      <c r="A1" s="583" t="s">
        <v>461</v>
      </c>
      <c r="B1" s="583"/>
      <c r="C1" s="583"/>
      <c r="D1" s="583"/>
      <c r="E1" s="583"/>
      <c r="F1" s="583"/>
      <c r="G1" s="583"/>
    </row>
    <row r="2" spans="1:7" ht="21" customHeight="1" thickBot="1">
      <c r="A2" s="147"/>
      <c r="B2" s="147"/>
      <c r="C2" s="147"/>
      <c r="D2" s="148"/>
      <c r="E2" s="23"/>
      <c r="F2" s="23"/>
      <c r="G2" s="25" t="s">
        <v>102</v>
      </c>
    </row>
    <row r="3" spans="1:7" s="65" customFormat="1" ht="19.5" customHeight="1">
      <c r="A3" s="67"/>
      <c r="B3" s="172" t="s">
        <v>45</v>
      </c>
      <c r="C3" s="172" t="s">
        <v>45</v>
      </c>
      <c r="D3" s="172" t="s">
        <v>193</v>
      </c>
      <c r="E3" s="613" t="s">
        <v>252</v>
      </c>
      <c r="F3" s="613"/>
      <c r="G3" s="614"/>
    </row>
    <row r="4" spans="1:7" s="65" customFormat="1" ht="19.5" customHeight="1">
      <c r="A4" s="67"/>
      <c r="B4" s="173" t="s">
        <v>255</v>
      </c>
      <c r="C4" s="173" t="s">
        <v>257</v>
      </c>
      <c r="D4" s="173" t="s">
        <v>256</v>
      </c>
      <c r="E4" s="173" t="s">
        <v>258</v>
      </c>
      <c r="F4" s="173" t="s">
        <v>259</v>
      </c>
      <c r="G4" s="173" t="s">
        <v>260</v>
      </c>
    </row>
    <row r="5" spans="1:7" s="65" customFormat="1" ht="19.5" customHeight="1">
      <c r="A5" s="67"/>
      <c r="B5" s="164" t="s">
        <v>196</v>
      </c>
      <c r="C5" s="164" t="s">
        <v>196</v>
      </c>
      <c r="D5" s="164" t="s">
        <v>196</v>
      </c>
      <c r="E5" s="164" t="s">
        <v>196</v>
      </c>
      <c r="F5" s="164" t="s">
        <v>196</v>
      </c>
      <c r="G5" s="164" t="s">
        <v>196</v>
      </c>
    </row>
    <row r="6" spans="1:13" s="65" customFormat="1" ht="19.5" customHeight="1">
      <c r="A6" s="67"/>
      <c r="B6" s="165">
        <v>2023</v>
      </c>
      <c r="C6" s="165">
        <v>2023</v>
      </c>
      <c r="D6" s="165">
        <v>2023</v>
      </c>
      <c r="E6" s="165">
        <v>2023</v>
      </c>
      <c r="F6" s="165">
        <v>2023</v>
      </c>
      <c r="G6" s="165">
        <v>2023</v>
      </c>
      <c r="K6" s="65" t="s">
        <v>421</v>
      </c>
      <c r="L6" s="65" t="s">
        <v>419</v>
      </c>
      <c r="M6" s="65" t="s">
        <v>420</v>
      </c>
    </row>
    <row r="7" spans="1:18" s="153" customFormat="1" ht="30" customHeight="1">
      <c r="A7" s="151" t="s">
        <v>0</v>
      </c>
      <c r="B7" s="152">
        <f>+B8+B15+B20</f>
        <v>1140045</v>
      </c>
      <c r="C7" s="152">
        <f>+C8+C15+C20</f>
        <v>2630774</v>
      </c>
      <c r="D7" s="152">
        <f>+D8+D15+D20</f>
        <v>2633199</v>
      </c>
      <c r="E7" s="225">
        <v>133</v>
      </c>
      <c r="F7" s="225">
        <v>107.6</v>
      </c>
      <c r="G7" s="372">
        <v>77.8</v>
      </c>
      <c r="I7" s="152"/>
      <c r="J7" s="369"/>
      <c r="K7" s="152">
        <v>857476</v>
      </c>
      <c r="L7" s="152">
        <v>2445432</v>
      </c>
      <c r="M7" s="152">
        <v>3385861</v>
      </c>
      <c r="N7" s="225">
        <f>ROUND(B7/K7*100,1)</f>
        <v>133</v>
      </c>
      <c r="O7" s="225">
        <f>ROUND(C7/L7*100,1)</f>
        <v>107.6</v>
      </c>
      <c r="P7" s="372">
        <f>ROUND(D7/M7*100,1)</f>
        <v>77.8</v>
      </c>
      <c r="R7" s="560"/>
    </row>
    <row r="8" spans="1:16" s="155" customFormat="1" ht="19.5" customHeight="1">
      <c r="A8" s="168" t="s">
        <v>263</v>
      </c>
      <c r="B8" s="169">
        <f>+B9+B11+B12+B13+B14</f>
        <v>613632</v>
      </c>
      <c r="C8" s="169">
        <f>+C9+C11+C12+C13+C14</f>
        <v>1534729</v>
      </c>
      <c r="D8" s="169">
        <f>D9+D11+D12+D13+D14</f>
        <v>1480589</v>
      </c>
      <c r="E8" s="225">
        <v>102.9</v>
      </c>
      <c r="F8" s="225">
        <v>109.8</v>
      </c>
      <c r="G8" s="372">
        <v>68.7</v>
      </c>
      <c r="I8" s="169"/>
      <c r="J8" s="369"/>
      <c r="K8" s="169">
        <v>596503</v>
      </c>
      <c r="L8" s="169">
        <v>1397732</v>
      </c>
      <c r="M8" s="169">
        <v>2155348</v>
      </c>
      <c r="N8" s="225">
        <f aca="true" t="shared" si="0" ref="N8:N24">ROUND(B8/K8*100,1)</f>
        <v>102.9</v>
      </c>
      <c r="O8" s="225">
        <f aca="true" t="shared" si="1" ref="O8:O24">ROUND(C8/L8*100,1)</f>
        <v>109.8</v>
      </c>
      <c r="P8" s="372">
        <f aca="true" t="shared" si="2" ref="P8:P24">ROUND(D8/M8*100,1)</f>
        <v>68.7</v>
      </c>
    </row>
    <row r="9" spans="1:16" s="157" customFormat="1" ht="19.5" customHeight="1">
      <c r="A9" s="170" t="s">
        <v>271</v>
      </c>
      <c r="B9" s="154">
        <v>266432</v>
      </c>
      <c r="C9" s="154">
        <v>484360</v>
      </c>
      <c r="D9" s="154">
        <v>1064116</v>
      </c>
      <c r="E9" s="224">
        <v>106.4</v>
      </c>
      <c r="F9" s="224">
        <v>101</v>
      </c>
      <c r="G9" s="373">
        <v>112.1</v>
      </c>
      <c r="I9" s="154"/>
      <c r="J9" s="368"/>
      <c r="K9" s="154">
        <v>250484</v>
      </c>
      <c r="L9" s="154">
        <v>479550</v>
      </c>
      <c r="M9" s="154">
        <v>949597</v>
      </c>
      <c r="N9" s="224">
        <f t="shared" si="0"/>
        <v>106.4</v>
      </c>
      <c r="O9" s="224">
        <f t="shared" si="1"/>
        <v>101</v>
      </c>
      <c r="P9" s="373">
        <f t="shared" si="2"/>
        <v>112.1</v>
      </c>
    </row>
    <row r="10" spans="1:16" s="157" customFormat="1" ht="19.5" customHeight="1">
      <c r="A10" s="171" t="s">
        <v>266</v>
      </c>
      <c r="B10" s="156">
        <v>242980</v>
      </c>
      <c r="C10" s="156">
        <v>411693</v>
      </c>
      <c r="D10" s="156">
        <v>993185</v>
      </c>
      <c r="E10" s="328">
        <v>101.5</v>
      </c>
      <c r="F10" s="328">
        <v>94.4</v>
      </c>
      <c r="G10" s="498">
        <v>160</v>
      </c>
      <c r="I10" s="156"/>
      <c r="J10" s="368"/>
      <c r="K10" s="156">
        <v>239332</v>
      </c>
      <c r="L10" s="156">
        <v>436012</v>
      </c>
      <c r="M10" s="156">
        <v>620877</v>
      </c>
      <c r="N10" s="328">
        <f t="shared" si="0"/>
        <v>101.5</v>
      </c>
      <c r="O10" s="328">
        <f t="shared" si="1"/>
        <v>94.4</v>
      </c>
      <c r="P10" s="498">
        <f t="shared" si="2"/>
        <v>160</v>
      </c>
    </row>
    <row r="11" spans="1:16" s="157" customFormat="1" ht="19.5" customHeight="1">
      <c r="A11" s="170" t="s">
        <v>267</v>
      </c>
      <c r="B11" s="154">
        <v>219842</v>
      </c>
      <c r="C11" s="154">
        <v>888319</v>
      </c>
      <c r="D11" s="154">
        <v>231658</v>
      </c>
      <c r="E11" s="224">
        <v>162.6</v>
      </c>
      <c r="F11" s="224">
        <v>113.8</v>
      </c>
      <c r="G11" s="373">
        <v>46.2</v>
      </c>
      <c r="I11" s="154"/>
      <c r="J11" s="368"/>
      <c r="K11" s="154">
        <v>135175</v>
      </c>
      <c r="L11" s="154">
        <v>780294</v>
      </c>
      <c r="M11" s="154">
        <v>501821</v>
      </c>
      <c r="N11" s="224">
        <f t="shared" si="0"/>
        <v>162.6</v>
      </c>
      <c r="O11" s="224">
        <f t="shared" si="1"/>
        <v>113.8</v>
      </c>
      <c r="P11" s="373">
        <f t="shared" si="2"/>
        <v>46.2</v>
      </c>
    </row>
    <row r="12" spans="1:16" s="157" customFormat="1" ht="19.5" customHeight="1">
      <c r="A12" s="170" t="s">
        <v>268</v>
      </c>
      <c r="B12" s="154">
        <v>31434</v>
      </c>
      <c r="C12" s="493">
        <v>53824</v>
      </c>
      <c r="D12" s="154">
        <v>65951</v>
      </c>
      <c r="E12" s="224">
        <v>179.1</v>
      </c>
      <c r="F12" s="493">
        <v>0</v>
      </c>
      <c r="G12" s="373">
        <v>409.9</v>
      </c>
      <c r="I12" s="154"/>
      <c r="J12" s="368"/>
      <c r="K12" s="154">
        <v>17550</v>
      </c>
      <c r="L12" s="493">
        <v>0</v>
      </c>
      <c r="M12" s="154">
        <v>16088</v>
      </c>
      <c r="N12" s="224">
        <f t="shared" si="0"/>
        <v>179.1</v>
      </c>
      <c r="O12" s="493">
        <v>0</v>
      </c>
      <c r="P12" s="373">
        <f t="shared" si="2"/>
        <v>409.9</v>
      </c>
    </row>
    <row r="13" spans="1:16" s="157" customFormat="1" ht="19.5" customHeight="1">
      <c r="A13" s="170" t="s">
        <v>269</v>
      </c>
      <c r="B13" s="154">
        <v>38525</v>
      </c>
      <c r="C13" s="154">
        <v>44114</v>
      </c>
      <c r="D13" s="154">
        <v>28521</v>
      </c>
      <c r="E13" s="224">
        <v>130.1</v>
      </c>
      <c r="F13" s="224">
        <v>145.2</v>
      </c>
      <c r="G13" s="373">
        <v>67.2</v>
      </c>
      <c r="I13" s="154"/>
      <c r="J13" s="368"/>
      <c r="K13" s="154">
        <v>29612</v>
      </c>
      <c r="L13" s="154">
        <v>30377</v>
      </c>
      <c r="M13" s="154">
        <v>42421</v>
      </c>
      <c r="N13" s="224">
        <f t="shared" si="0"/>
        <v>130.1</v>
      </c>
      <c r="O13" s="224">
        <f t="shared" si="1"/>
        <v>145.2</v>
      </c>
      <c r="P13" s="373">
        <f t="shared" si="2"/>
        <v>67.2</v>
      </c>
    </row>
    <row r="14" spans="1:16" s="155" customFormat="1" ht="19.5" customHeight="1">
      <c r="A14" s="170" t="s">
        <v>270</v>
      </c>
      <c r="B14" s="154">
        <v>57399</v>
      </c>
      <c r="C14" s="154">
        <v>64112</v>
      </c>
      <c r="D14" s="154">
        <v>90343</v>
      </c>
      <c r="E14" s="224">
        <v>35.1</v>
      </c>
      <c r="F14" s="224">
        <v>59.6</v>
      </c>
      <c r="G14" s="373">
        <v>14</v>
      </c>
      <c r="I14" s="154"/>
      <c r="J14" s="368"/>
      <c r="K14" s="154">
        <v>163682</v>
      </c>
      <c r="L14" s="154">
        <v>107511</v>
      </c>
      <c r="M14" s="154">
        <v>645421</v>
      </c>
      <c r="N14" s="224">
        <f t="shared" si="0"/>
        <v>35.1</v>
      </c>
      <c r="O14" s="224">
        <f t="shared" si="1"/>
        <v>59.6</v>
      </c>
      <c r="P14" s="373">
        <f t="shared" si="2"/>
        <v>14</v>
      </c>
    </row>
    <row r="15" spans="1:16" s="50" customFormat="1" ht="19.5" customHeight="1">
      <c r="A15" s="168" t="s">
        <v>264</v>
      </c>
      <c r="B15" s="169">
        <f>+B16+B18+B19</f>
        <v>454896</v>
      </c>
      <c r="C15" s="169">
        <f>+C16+C18+C19</f>
        <v>806592</v>
      </c>
      <c r="D15" s="169">
        <f>+D16+D18+D19</f>
        <v>809278</v>
      </c>
      <c r="E15" s="225">
        <v>235.6</v>
      </c>
      <c r="F15" s="225">
        <v>104.9</v>
      </c>
      <c r="G15" s="372">
        <v>94.3</v>
      </c>
      <c r="I15" s="169"/>
      <c r="J15" s="369"/>
      <c r="K15" s="169">
        <v>193070</v>
      </c>
      <c r="L15" s="169">
        <v>768773</v>
      </c>
      <c r="M15" s="169">
        <v>858636</v>
      </c>
      <c r="N15" s="225">
        <f t="shared" si="0"/>
        <v>235.6</v>
      </c>
      <c r="O15" s="225">
        <f t="shared" si="1"/>
        <v>104.9</v>
      </c>
      <c r="P15" s="372">
        <f t="shared" si="2"/>
        <v>94.3</v>
      </c>
    </row>
    <row r="16" spans="1:16" s="50" customFormat="1" ht="19.5" customHeight="1">
      <c r="A16" s="170" t="s">
        <v>272</v>
      </c>
      <c r="B16" s="154">
        <v>327965</v>
      </c>
      <c r="C16" s="154">
        <v>414441</v>
      </c>
      <c r="D16" s="154">
        <v>575362</v>
      </c>
      <c r="E16" s="224">
        <v>343.8</v>
      </c>
      <c r="F16" s="224">
        <v>101.7</v>
      </c>
      <c r="G16" s="373">
        <v>106.8</v>
      </c>
      <c r="I16" s="154"/>
      <c r="J16" s="368"/>
      <c r="K16" s="154">
        <v>95403</v>
      </c>
      <c r="L16" s="154">
        <v>407470</v>
      </c>
      <c r="M16" s="154">
        <v>538652</v>
      </c>
      <c r="N16" s="224">
        <f t="shared" si="0"/>
        <v>343.8</v>
      </c>
      <c r="O16" s="224">
        <f t="shared" si="1"/>
        <v>101.7</v>
      </c>
      <c r="P16" s="373">
        <f t="shared" si="2"/>
        <v>106.8</v>
      </c>
    </row>
    <row r="17" spans="1:16" s="50" customFormat="1" ht="19.5" customHeight="1">
      <c r="A17" s="171" t="s">
        <v>266</v>
      </c>
      <c r="B17" s="156">
        <v>298428</v>
      </c>
      <c r="C17" s="156">
        <v>385058</v>
      </c>
      <c r="D17" s="156">
        <v>455473</v>
      </c>
      <c r="E17" s="328">
        <v>334.2</v>
      </c>
      <c r="F17" s="328">
        <v>100.7</v>
      </c>
      <c r="G17" s="498">
        <v>118.5</v>
      </c>
      <c r="I17" s="154"/>
      <c r="J17" s="368"/>
      <c r="K17" s="156">
        <v>89309</v>
      </c>
      <c r="L17" s="156">
        <v>382230</v>
      </c>
      <c r="M17" s="156">
        <v>384360</v>
      </c>
      <c r="N17" s="328">
        <f t="shared" si="0"/>
        <v>334.2</v>
      </c>
      <c r="O17" s="328">
        <f t="shared" si="1"/>
        <v>100.7</v>
      </c>
      <c r="P17" s="498">
        <f t="shared" si="2"/>
        <v>118.5</v>
      </c>
    </row>
    <row r="18" spans="1:16" s="23" customFormat="1" ht="19.5" customHeight="1">
      <c r="A18" s="170" t="s">
        <v>273</v>
      </c>
      <c r="B18" s="154">
        <v>86740</v>
      </c>
      <c r="C18" s="154">
        <v>327844</v>
      </c>
      <c r="D18" s="154">
        <v>182560</v>
      </c>
      <c r="E18" s="224">
        <v>156.9</v>
      </c>
      <c r="F18" s="224">
        <v>119.1</v>
      </c>
      <c r="G18" s="373">
        <v>78</v>
      </c>
      <c r="I18" s="154"/>
      <c r="J18" s="368"/>
      <c r="K18" s="154">
        <v>55269</v>
      </c>
      <c r="L18" s="154">
        <v>275249</v>
      </c>
      <c r="M18" s="154">
        <v>234111</v>
      </c>
      <c r="N18" s="224">
        <f t="shared" si="0"/>
        <v>156.9</v>
      </c>
      <c r="O18" s="224">
        <f t="shared" si="1"/>
        <v>119.1</v>
      </c>
      <c r="P18" s="373">
        <f t="shared" si="2"/>
        <v>78</v>
      </c>
    </row>
    <row r="19" spans="1:16" ht="19.5" customHeight="1">
      <c r="A19" s="170" t="s">
        <v>270</v>
      </c>
      <c r="B19" s="154">
        <v>40191</v>
      </c>
      <c r="C19" s="154">
        <v>64307</v>
      </c>
      <c r="D19" s="154">
        <v>51356</v>
      </c>
      <c r="E19" s="224">
        <v>94.8</v>
      </c>
      <c r="F19" s="224">
        <v>74.7</v>
      </c>
      <c r="G19" s="373">
        <v>59.8</v>
      </c>
      <c r="I19" s="154"/>
      <c r="J19" s="368"/>
      <c r="K19" s="154">
        <v>42398</v>
      </c>
      <c r="L19" s="154">
        <v>86054</v>
      </c>
      <c r="M19" s="154">
        <v>85873</v>
      </c>
      <c r="N19" s="224">
        <f t="shared" si="0"/>
        <v>94.8</v>
      </c>
      <c r="O19" s="224">
        <f t="shared" si="1"/>
        <v>74.7</v>
      </c>
      <c r="P19" s="373">
        <f t="shared" si="2"/>
        <v>59.8</v>
      </c>
    </row>
    <row r="20" spans="1:16" ht="19.5" customHeight="1">
      <c r="A20" s="168" t="s">
        <v>265</v>
      </c>
      <c r="B20" s="169">
        <f>+B21+B23+B24</f>
        <v>71517</v>
      </c>
      <c r="C20" s="169">
        <f>+C21+C23+C24</f>
        <v>289453</v>
      </c>
      <c r="D20" s="169">
        <f>+D21+D23+D24</f>
        <v>343332</v>
      </c>
      <c r="E20" s="225">
        <v>105.3</v>
      </c>
      <c r="F20" s="225">
        <v>103.8</v>
      </c>
      <c r="G20" s="372">
        <v>92.3</v>
      </c>
      <c r="I20" s="169"/>
      <c r="J20" s="369"/>
      <c r="K20" s="169">
        <v>67903</v>
      </c>
      <c r="L20" s="169">
        <v>278927</v>
      </c>
      <c r="M20" s="169">
        <v>371877</v>
      </c>
      <c r="N20" s="225">
        <f t="shared" si="0"/>
        <v>105.3</v>
      </c>
      <c r="O20" s="225">
        <f t="shared" si="1"/>
        <v>103.8</v>
      </c>
      <c r="P20" s="372">
        <f t="shared" si="2"/>
        <v>92.3</v>
      </c>
    </row>
    <row r="21" spans="1:16" ht="19.5" customHeight="1">
      <c r="A21" s="170" t="s">
        <v>274</v>
      </c>
      <c r="B21" s="154">
        <v>32607</v>
      </c>
      <c r="C21" s="154">
        <v>134864</v>
      </c>
      <c r="D21" s="154">
        <v>257335</v>
      </c>
      <c r="E21" s="224">
        <v>101.6</v>
      </c>
      <c r="F21" s="224">
        <v>101.5</v>
      </c>
      <c r="G21" s="373">
        <v>142.7</v>
      </c>
      <c r="I21" s="154"/>
      <c r="J21" s="368"/>
      <c r="K21" s="154">
        <v>32097</v>
      </c>
      <c r="L21" s="154">
        <v>132920</v>
      </c>
      <c r="M21" s="154">
        <v>180305</v>
      </c>
      <c r="N21" s="224">
        <f t="shared" si="0"/>
        <v>101.6</v>
      </c>
      <c r="O21" s="224">
        <f t="shared" si="1"/>
        <v>101.5</v>
      </c>
      <c r="P21" s="373">
        <f t="shared" si="2"/>
        <v>142.7</v>
      </c>
    </row>
    <row r="22" spans="1:16" ht="19.5" customHeight="1">
      <c r="A22" s="171" t="s">
        <v>266</v>
      </c>
      <c r="B22" s="156">
        <v>30517</v>
      </c>
      <c r="C22" s="156">
        <v>107080</v>
      </c>
      <c r="D22" s="156">
        <v>165764</v>
      </c>
      <c r="E22" s="328">
        <v>100</v>
      </c>
      <c r="F22" s="328">
        <v>103.9</v>
      </c>
      <c r="G22" s="498">
        <v>123.7</v>
      </c>
      <c r="I22" s="154"/>
      <c r="J22" s="368"/>
      <c r="K22" s="156">
        <v>30530</v>
      </c>
      <c r="L22" s="156">
        <v>103104</v>
      </c>
      <c r="M22" s="156">
        <v>133951</v>
      </c>
      <c r="N22" s="328">
        <f t="shared" si="0"/>
        <v>100</v>
      </c>
      <c r="O22" s="328">
        <f t="shared" si="1"/>
        <v>103.9</v>
      </c>
      <c r="P22" s="498">
        <f t="shared" si="2"/>
        <v>123.7</v>
      </c>
    </row>
    <row r="23" spans="1:16" ht="19.5" customHeight="1">
      <c r="A23" s="170" t="s">
        <v>275</v>
      </c>
      <c r="B23" s="154">
        <v>21448</v>
      </c>
      <c r="C23" s="154">
        <v>135671</v>
      </c>
      <c r="D23" s="154">
        <v>78974</v>
      </c>
      <c r="E23" s="224">
        <v>118</v>
      </c>
      <c r="F23" s="224">
        <v>108.9</v>
      </c>
      <c r="G23" s="373">
        <v>77.3</v>
      </c>
      <c r="I23" s="154"/>
      <c r="J23" s="368"/>
      <c r="K23" s="154">
        <v>18169</v>
      </c>
      <c r="L23" s="154">
        <v>124564</v>
      </c>
      <c r="M23" s="154">
        <v>102223</v>
      </c>
      <c r="N23" s="224">
        <f t="shared" si="0"/>
        <v>118</v>
      </c>
      <c r="O23" s="224">
        <f t="shared" si="1"/>
        <v>108.9</v>
      </c>
      <c r="P23" s="373">
        <f t="shared" si="2"/>
        <v>77.3</v>
      </c>
    </row>
    <row r="24" spans="1:16" ht="19.5" customHeight="1">
      <c r="A24" s="170" t="s">
        <v>270</v>
      </c>
      <c r="B24" s="154">
        <v>17462</v>
      </c>
      <c r="C24" s="154">
        <v>18918</v>
      </c>
      <c r="D24" s="154">
        <v>7023</v>
      </c>
      <c r="E24" s="224">
        <v>99</v>
      </c>
      <c r="F24" s="224">
        <v>88.2</v>
      </c>
      <c r="G24" s="373">
        <v>7.9</v>
      </c>
      <c r="I24" s="154"/>
      <c r="J24" s="368"/>
      <c r="K24" s="154">
        <v>17637</v>
      </c>
      <c r="L24" s="154">
        <v>21443</v>
      </c>
      <c r="M24" s="154">
        <v>89349</v>
      </c>
      <c r="N24" s="224">
        <f t="shared" si="0"/>
        <v>99</v>
      </c>
      <c r="O24" s="224">
        <f t="shared" si="1"/>
        <v>88.2</v>
      </c>
      <c r="P24" s="373">
        <f t="shared" si="2"/>
        <v>7.9</v>
      </c>
    </row>
  </sheetData>
  <sheetProtection/>
  <mergeCells count="2">
    <mergeCell ref="A1:G1"/>
    <mergeCell ref="E3:G3"/>
  </mergeCells>
  <printOptions horizontalCentered="1"/>
  <pageMargins left="0.2" right="0.1968503937007874" top="0.4330708661417323"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7"/>
    </sheetView>
  </sheetViews>
  <sheetFormatPr defaultColWidth="9.140625" defaultRowHeight="12.75"/>
  <cols>
    <col min="1" max="1" width="34.57421875" style="4" customWidth="1"/>
    <col min="2" max="2" width="18.421875" style="4" customWidth="1"/>
    <col min="3" max="4" width="17.57421875" style="4" customWidth="1"/>
    <col min="5" max="16384" width="9.140625" style="4" customWidth="1"/>
  </cols>
  <sheetData>
    <row r="1" spans="1:4" ht="42.75" customHeight="1">
      <c r="A1" s="615" t="s">
        <v>416</v>
      </c>
      <c r="B1" s="615"/>
      <c r="C1" s="615"/>
      <c r="D1" s="615"/>
    </row>
    <row r="2" spans="1:4" ht="20.25" customHeight="1" thickBot="1">
      <c r="A2" s="265"/>
      <c r="B2" s="126"/>
      <c r="C2" s="616" t="s">
        <v>57</v>
      </c>
      <c r="D2" s="616"/>
    </row>
    <row r="3" spans="1:4" ht="54.75" customHeight="1">
      <c r="A3" s="620"/>
      <c r="B3" s="617" t="s">
        <v>462</v>
      </c>
      <c r="C3" s="619" t="s">
        <v>463</v>
      </c>
      <c r="D3" s="619"/>
    </row>
    <row r="4" spans="1:4" ht="45" customHeight="1">
      <c r="A4" s="621"/>
      <c r="B4" s="618"/>
      <c r="C4" s="292" t="s">
        <v>493</v>
      </c>
      <c r="D4" s="292" t="s">
        <v>381</v>
      </c>
    </row>
    <row r="5" spans="1:4" ht="27.75" customHeight="1">
      <c r="A5" s="128" t="s">
        <v>566</v>
      </c>
      <c r="B5" s="313">
        <v>99950</v>
      </c>
      <c r="C5" s="360">
        <v>110</v>
      </c>
      <c r="D5" s="361">
        <v>113.3</v>
      </c>
    </row>
    <row r="6" spans="1:4" ht="27.75" customHeight="1">
      <c r="A6" s="128" t="s">
        <v>191</v>
      </c>
      <c r="B6" s="291">
        <v>99450</v>
      </c>
      <c r="C6" s="362">
        <v>103.6</v>
      </c>
      <c r="D6" s="363">
        <v>101</v>
      </c>
    </row>
    <row r="7" spans="1:4" ht="27.75" customHeight="1">
      <c r="A7" s="128" t="s">
        <v>382</v>
      </c>
      <c r="B7" s="290">
        <v>0.73</v>
      </c>
      <c r="C7" s="290" t="s">
        <v>104</v>
      </c>
      <c r="D7" s="290" t="s">
        <v>104</v>
      </c>
    </row>
    <row r="8" ht="19.5" customHeight="1"/>
    <row r="9" ht="19.5" customHeight="1"/>
    <row r="10" ht="19.5" customHeight="1"/>
    <row r="11" ht="19.5" customHeight="1"/>
    <row r="12" ht="19.5" customHeight="1"/>
    <row r="13" ht="19.5" customHeight="1"/>
    <row r="14" ht="19.5" customHeight="1"/>
  </sheetData>
  <sheetProtection/>
  <mergeCells count="5">
    <mergeCell ref="A1:D1"/>
    <mergeCell ref="C2:D2"/>
    <mergeCell ref="B3:B4"/>
    <mergeCell ref="C3:D3"/>
    <mergeCell ref="A3:A4"/>
  </mergeCells>
  <printOptions horizontalCentered="1"/>
  <pageMargins left="0.7086614173228347" right="0.31496062992125984"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V17"/>
  <sheetViews>
    <sheetView zoomScalePageLayoutView="0" workbookViewId="0" topLeftCell="A1">
      <selection activeCell="U7" sqref="U7"/>
    </sheetView>
  </sheetViews>
  <sheetFormatPr defaultColWidth="9.140625" defaultRowHeight="12.75"/>
  <cols>
    <col min="1" max="1" width="23.140625" style="79" customWidth="1"/>
    <col min="2" max="2" width="10.7109375" style="65" bestFit="1" customWidth="1"/>
    <col min="3" max="3" width="10.7109375" style="79" bestFit="1" customWidth="1"/>
    <col min="4" max="4" width="11.7109375" style="79" bestFit="1" customWidth="1"/>
    <col min="5" max="5" width="7.00390625" style="79" bestFit="1" customWidth="1"/>
    <col min="6" max="6" width="14.140625" style="79" hidden="1" customWidth="1"/>
    <col min="7" max="7" width="0.85546875" style="79" customWidth="1"/>
    <col min="8" max="9" width="7.140625" style="79" customWidth="1"/>
    <col min="10" max="10" width="8.140625" style="79" customWidth="1"/>
    <col min="11" max="11" width="8.00390625" style="79" hidden="1" customWidth="1"/>
    <col min="12" max="12" width="9.00390625" style="79" hidden="1" customWidth="1"/>
    <col min="13" max="17" width="0" style="79" hidden="1" customWidth="1"/>
    <col min="18" max="16384" width="9.140625" style="79" customWidth="1"/>
  </cols>
  <sheetData>
    <row r="1" spans="1:10" s="65" customFormat="1" ht="45.75" customHeight="1">
      <c r="A1" s="604" t="s">
        <v>464</v>
      </c>
      <c r="B1" s="604"/>
      <c r="C1" s="604"/>
      <c r="D1" s="604"/>
      <c r="E1" s="604"/>
      <c r="F1" s="604"/>
      <c r="G1" s="604"/>
      <c r="H1" s="604"/>
      <c r="I1" s="604"/>
      <c r="J1" s="604"/>
    </row>
    <row r="2" spans="1:11" s="65" customFormat="1" ht="25.5" customHeight="1" thickBot="1">
      <c r="A2" s="66"/>
      <c r="B2" s="66"/>
      <c r="C2" s="66"/>
      <c r="D2" s="66"/>
      <c r="E2" s="66"/>
      <c r="F2" s="66"/>
      <c r="G2" s="66"/>
      <c r="H2" s="66"/>
      <c r="I2" s="55"/>
      <c r="J2" s="63" t="s">
        <v>241</v>
      </c>
      <c r="K2" s="63" t="s">
        <v>241</v>
      </c>
    </row>
    <row r="3" spans="1:11" s="65" customFormat="1" ht="68.25" customHeight="1">
      <c r="A3" s="67"/>
      <c r="B3" s="622" t="s">
        <v>465</v>
      </c>
      <c r="C3" s="622" t="s">
        <v>466</v>
      </c>
      <c r="D3" s="622" t="s">
        <v>467</v>
      </c>
      <c r="E3" s="624"/>
      <c r="F3" s="622" t="s">
        <v>556</v>
      </c>
      <c r="G3" s="15"/>
      <c r="H3" s="625" t="s">
        <v>468</v>
      </c>
      <c r="I3" s="625"/>
      <c r="J3" s="601" t="s">
        <v>469</v>
      </c>
      <c r="K3" s="601" t="s">
        <v>557</v>
      </c>
    </row>
    <row r="4" spans="1:11" s="65" customFormat="1" ht="79.5" customHeight="1">
      <c r="A4" s="67"/>
      <c r="B4" s="623"/>
      <c r="C4" s="623"/>
      <c r="D4" s="18" t="s">
        <v>138</v>
      </c>
      <c r="E4" s="18" t="s">
        <v>58</v>
      </c>
      <c r="F4" s="623"/>
      <c r="G4" s="16"/>
      <c r="H4" s="18" t="s">
        <v>1</v>
      </c>
      <c r="I4" s="18" t="s">
        <v>27</v>
      </c>
      <c r="J4" s="603"/>
      <c r="K4" s="603"/>
    </row>
    <row r="5" spans="1:22" s="72" customFormat="1" ht="33" customHeight="1">
      <c r="A5" s="68" t="s">
        <v>0</v>
      </c>
      <c r="B5" s="69">
        <f>SUM(B6:B9)</f>
        <v>9000594.899999999</v>
      </c>
      <c r="C5" s="69">
        <f>SUM(C6:C9)</f>
        <v>8998973.299999999</v>
      </c>
      <c r="D5" s="383">
        <f>SUM(D6:D9)</f>
        <v>77392720.30000001</v>
      </c>
      <c r="E5" s="69">
        <v>100</v>
      </c>
      <c r="F5" s="69"/>
      <c r="G5" s="69"/>
      <c r="H5" s="221">
        <f>C5/B5*100</f>
        <v>99.98198341311863</v>
      </c>
      <c r="I5" s="70">
        <v>113.4</v>
      </c>
      <c r="J5" s="70">
        <v>117</v>
      </c>
      <c r="K5" s="71"/>
      <c r="N5" s="72">
        <f>N6+N7+N8+N9</f>
        <v>7924553.614802424</v>
      </c>
      <c r="O5" s="72">
        <f>O6+O7+O8+O9</f>
        <v>66187844.32769871</v>
      </c>
      <c r="P5" s="71">
        <f>ROUND(C5/N5*100,1)</f>
        <v>113.6</v>
      </c>
      <c r="Q5" s="72">
        <f>ROUND(D5/O5*100,1)</f>
        <v>116.9</v>
      </c>
      <c r="U5" s="71"/>
      <c r="V5" s="71"/>
    </row>
    <row r="6" spans="1:15" s="81" customFormat="1" ht="24.75" customHeight="1">
      <c r="A6" s="59" t="s">
        <v>123</v>
      </c>
      <c r="B6" s="75">
        <f>'23. DTBLthang'!B8</f>
        <v>6799230.8999999985</v>
      </c>
      <c r="C6" s="75">
        <f>'23. DTBLthang'!C8</f>
        <v>6917904.299999999</v>
      </c>
      <c r="D6" s="75">
        <f>'23. DTBLthang'!D8</f>
        <v>60780519.300000004</v>
      </c>
      <c r="E6" s="75">
        <f>ROUND(D6/$D$5*100,1)</f>
        <v>78.5</v>
      </c>
      <c r="F6" s="75"/>
      <c r="G6" s="75"/>
      <c r="H6" s="73">
        <f>C6/B6*100</f>
        <v>101.74539446807138</v>
      </c>
      <c r="I6" s="76">
        <f>'23. DTBLthang'!F8</f>
        <v>107.2</v>
      </c>
      <c r="J6" s="76">
        <f>'23. DTBLthang'!G8</f>
        <v>112.6</v>
      </c>
      <c r="K6" s="78"/>
      <c r="L6" s="81">
        <f>I6/100</f>
        <v>1.072</v>
      </c>
      <c r="M6" s="81">
        <f>J6/100</f>
        <v>1.126</v>
      </c>
      <c r="N6" s="81">
        <f>C6/L6</f>
        <v>6453268.936567163</v>
      </c>
      <c r="O6" s="81">
        <f>D6/M6</f>
        <v>53979146.802841924</v>
      </c>
    </row>
    <row r="7" spans="1:15" ht="24.75" customHeight="1">
      <c r="A7" s="59" t="s">
        <v>124</v>
      </c>
      <c r="B7" s="561">
        <f>'25. DTLuutruthang'!B9</f>
        <v>1364014</v>
      </c>
      <c r="C7" s="75">
        <f>'25. DTLuutruthang'!C9</f>
        <v>1266102</v>
      </c>
      <c r="D7" s="75">
        <f>'25. DTLuutruthang'!D9</f>
        <v>10594063</v>
      </c>
      <c r="E7" s="75">
        <f>ROUND(D7/$D$5*100,1)</f>
        <v>13.7</v>
      </c>
      <c r="F7" s="75"/>
      <c r="G7" s="75"/>
      <c r="H7" s="73">
        <f>C7/B7*100</f>
        <v>92.82177455656614</v>
      </c>
      <c r="I7" s="76">
        <f>'25. DTLuutruthang'!F9</f>
        <v>133.8</v>
      </c>
      <c r="J7" s="76">
        <f>'25. DTLuutruthang'!G9</f>
        <v>140.2</v>
      </c>
      <c r="K7" s="78"/>
      <c r="L7" s="81">
        <f>I7/100</f>
        <v>1.338</v>
      </c>
      <c r="M7" s="81">
        <f>J7/100</f>
        <v>1.402</v>
      </c>
      <c r="N7" s="81">
        <f>C7/L7</f>
        <v>946264.5739910314</v>
      </c>
      <c r="O7" s="81">
        <f>D7/M7</f>
        <v>7556393.009985735</v>
      </c>
    </row>
    <row r="8" spans="1:15" ht="24.75" customHeight="1">
      <c r="A8" s="59" t="s">
        <v>125</v>
      </c>
      <c r="B8" s="75">
        <f>'25. DTLuutruthang'!B12</f>
        <v>134281</v>
      </c>
      <c r="C8" s="75">
        <f>'25. DTLuutruthang'!C12</f>
        <v>109865</v>
      </c>
      <c r="D8" s="75">
        <f>'25. DTLuutruthang'!D12</f>
        <v>539882</v>
      </c>
      <c r="E8" s="75">
        <f>ROUND(D8/$D$5*100,1)</f>
        <v>0.7</v>
      </c>
      <c r="F8" s="75"/>
      <c r="G8" s="75"/>
      <c r="H8" s="73">
        <f>C8/B8*100</f>
        <v>81.81723400927905</v>
      </c>
      <c r="I8" s="76">
        <f>'25. DTLuutruthang'!F12</f>
        <v>854.6</v>
      </c>
      <c r="J8" s="76">
        <f>'25. DTLuutruthang'!G12</f>
        <v>305.7</v>
      </c>
      <c r="K8" s="78"/>
      <c r="L8" s="81">
        <v>0</v>
      </c>
      <c r="M8" s="81">
        <f>J8/100</f>
        <v>3.057</v>
      </c>
      <c r="N8" s="81">
        <v>0</v>
      </c>
      <c r="O8" s="81">
        <f>D8/M8</f>
        <v>176605.16846581615</v>
      </c>
    </row>
    <row r="9" spans="1:15" ht="24.75" customHeight="1">
      <c r="A9" s="59" t="s">
        <v>103</v>
      </c>
      <c r="B9" s="75">
        <f>'25. DTLuutruthang'!B13</f>
        <v>703069</v>
      </c>
      <c r="C9" s="75">
        <f>'25. DTLuutruthang'!C13</f>
        <v>705102</v>
      </c>
      <c r="D9" s="75">
        <f>'25. DTLuutruthang'!D13</f>
        <v>5478256</v>
      </c>
      <c r="E9" s="75">
        <f>E5-E6-E7-E8</f>
        <v>7.1000000000000005</v>
      </c>
      <c r="F9" s="75"/>
      <c r="G9" s="75"/>
      <c r="H9" s="73">
        <f>C9/B9*100</f>
        <v>100.28916080782967</v>
      </c>
      <c r="I9" s="76">
        <f>'25. DTLuutruthang'!F13</f>
        <v>134.3</v>
      </c>
      <c r="J9" s="76">
        <f>'25. DTLuutruthang'!G13</f>
        <v>122.4</v>
      </c>
      <c r="K9" s="78"/>
      <c r="L9" s="81">
        <f>I9/100</f>
        <v>1.3430000000000002</v>
      </c>
      <c r="M9" s="81">
        <f>J9/100</f>
        <v>1.224</v>
      </c>
      <c r="N9" s="81">
        <f>C9/L9</f>
        <v>525020.1042442293</v>
      </c>
      <c r="O9" s="81">
        <f>D9/M9</f>
        <v>4475699.346405229</v>
      </c>
    </row>
    <row r="10" spans="1:11" ht="19.5" customHeight="1">
      <c r="A10" s="59"/>
      <c r="B10" s="83"/>
      <c r="C10" s="84"/>
      <c r="D10" s="84"/>
      <c r="E10" s="84"/>
      <c r="F10" s="84"/>
      <c r="G10" s="84"/>
      <c r="H10" s="85"/>
      <c r="I10" s="86"/>
      <c r="J10" s="87"/>
      <c r="K10" s="78"/>
    </row>
    <row r="11" spans="1:10" s="72" customFormat="1" ht="19.5" customHeight="1">
      <c r="A11" s="74"/>
      <c r="B11" s="83"/>
      <c r="C11" s="84"/>
      <c r="D11" s="84"/>
      <c r="E11" s="84"/>
      <c r="F11" s="84"/>
      <c r="G11" s="87"/>
      <c r="H11" s="88"/>
      <c r="I11" s="88"/>
      <c r="J11" s="88"/>
    </row>
    <row r="12" s="4" customFormat="1" ht="21" customHeight="1"/>
    <row r="13" spans="1:10" s="89" customFormat="1" ht="19.5" customHeight="1">
      <c r="A13" s="74"/>
      <c r="B13" s="82"/>
      <c r="C13" s="75"/>
      <c r="D13" s="75"/>
      <c r="E13" s="75"/>
      <c r="F13" s="75"/>
      <c r="G13" s="80"/>
      <c r="H13" s="77"/>
      <c r="I13" s="77"/>
      <c r="J13" s="77"/>
    </row>
    <row r="14" spans="1:10" s="89" customFormat="1" ht="19.5" customHeight="1">
      <c r="A14" s="74"/>
      <c r="B14" s="82"/>
      <c r="C14" s="75"/>
      <c r="D14" s="75"/>
      <c r="E14" s="75"/>
      <c r="F14" s="75"/>
      <c r="G14" s="80"/>
      <c r="H14" s="77"/>
      <c r="I14" s="77"/>
      <c r="J14" s="77"/>
    </row>
    <row r="15" spans="1:10" s="89" customFormat="1" ht="19.5" customHeight="1">
      <c r="A15" s="74"/>
      <c r="B15" s="82"/>
      <c r="C15" s="75"/>
      <c r="D15" s="75"/>
      <c r="E15" s="75"/>
      <c r="F15" s="75"/>
      <c r="G15" s="80"/>
      <c r="H15" s="77"/>
      <c r="I15" s="77"/>
      <c r="J15" s="77"/>
    </row>
    <row r="16" spans="1:10" s="89" customFormat="1" ht="19.5" customHeight="1">
      <c r="A16" s="74"/>
      <c r="B16" s="82"/>
      <c r="C16" s="75"/>
      <c r="D16" s="75"/>
      <c r="E16" s="75"/>
      <c r="F16" s="75"/>
      <c r="G16" s="80"/>
      <c r="H16" s="77"/>
      <c r="I16" s="77"/>
      <c r="J16" s="77"/>
    </row>
    <row r="17" spans="1:10" ht="19.5" customHeight="1">
      <c r="A17" s="74"/>
      <c r="B17" s="82"/>
      <c r="C17" s="75"/>
      <c r="D17" s="75"/>
      <c r="E17" s="75"/>
      <c r="F17" s="75"/>
      <c r="G17" s="80"/>
      <c r="H17" s="77"/>
      <c r="I17" s="77"/>
      <c r="J17" s="77"/>
    </row>
  </sheetData>
  <sheetProtection/>
  <mergeCells count="8">
    <mergeCell ref="K3:K4"/>
    <mergeCell ref="A1:J1"/>
    <mergeCell ref="B3:B4"/>
    <mergeCell ref="C3:C4"/>
    <mergeCell ref="D3:E3"/>
    <mergeCell ref="H3:I3"/>
    <mergeCell ref="J3:J4"/>
    <mergeCell ref="F3:F4"/>
  </mergeCells>
  <printOptions horizontalCentered="1"/>
  <pageMargins left="0.56" right="0.45"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P24"/>
  <sheetViews>
    <sheetView zoomScalePageLayoutView="0" workbookViewId="0" topLeftCell="A3">
      <selection activeCell="A1" sqref="A1:H20"/>
    </sheetView>
  </sheetViews>
  <sheetFormatPr defaultColWidth="9.140625" defaultRowHeight="12.75"/>
  <cols>
    <col min="1" max="1" width="35.7109375" style="93" customWidth="1"/>
    <col min="2" max="2" width="12.7109375" style="90" customWidth="1"/>
    <col min="3" max="3" width="12.00390625" style="93" customWidth="1"/>
    <col min="4" max="4" width="12.57421875" style="93" customWidth="1"/>
    <col min="5" max="5" width="12.57421875" style="93" hidden="1" customWidth="1"/>
    <col min="6" max="6" width="11.57421875" style="93" customWidth="1"/>
    <col min="7" max="7" width="9.28125" style="93" customWidth="1"/>
    <col min="8" max="8" width="8.421875" style="93" hidden="1" customWidth="1"/>
    <col min="9" max="10" width="11.8515625" style="93" hidden="1" customWidth="1"/>
    <col min="11" max="11" width="12.140625" style="93" hidden="1" customWidth="1"/>
    <col min="12" max="16" width="0" style="93" hidden="1" customWidth="1"/>
    <col min="17" max="16384" width="9.140625" style="93" customWidth="1"/>
  </cols>
  <sheetData>
    <row r="1" spans="1:7" s="90" customFormat="1" ht="39.75" customHeight="1">
      <c r="A1" s="626" t="s">
        <v>470</v>
      </c>
      <c r="B1" s="626"/>
      <c r="C1" s="626"/>
      <c r="D1" s="626"/>
      <c r="E1" s="626"/>
      <c r="F1" s="626"/>
      <c r="G1" s="626"/>
    </row>
    <row r="2" spans="1:8" s="90" customFormat="1" ht="21" customHeight="1" thickBot="1">
      <c r="A2" s="66"/>
      <c r="B2" s="66"/>
      <c r="C2" s="66"/>
      <c r="D2" s="66"/>
      <c r="E2" s="66"/>
      <c r="F2" s="66"/>
      <c r="G2" s="63" t="s">
        <v>102</v>
      </c>
      <c r="H2" s="63" t="s">
        <v>102</v>
      </c>
    </row>
    <row r="3" spans="1:8" s="90" customFormat="1" ht="19.5" customHeight="1">
      <c r="A3" s="67"/>
      <c r="B3" s="174" t="s">
        <v>302</v>
      </c>
      <c r="C3" s="174" t="s">
        <v>304</v>
      </c>
      <c r="D3" s="174" t="s">
        <v>306</v>
      </c>
      <c r="E3" s="631" t="s">
        <v>556</v>
      </c>
      <c r="F3" s="627" t="s">
        <v>308</v>
      </c>
      <c r="G3" s="627"/>
      <c r="H3" s="627"/>
    </row>
    <row r="4" spans="1:8" s="90" customFormat="1" ht="19.5" customHeight="1">
      <c r="A4" s="67"/>
      <c r="B4" s="175" t="s">
        <v>301</v>
      </c>
      <c r="C4" s="175" t="s">
        <v>303</v>
      </c>
      <c r="D4" s="175" t="s">
        <v>305</v>
      </c>
      <c r="E4" s="629"/>
      <c r="F4" s="628" t="s">
        <v>276</v>
      </c>
      <c r="G4" s="628"/>
      <c r="H4" s="628"/>
    </row>
    <row r="5" spans="1:8" s="90" customFormat="1" ht="19.5" customHeight="1">
      <c r="A5" s="67"/>
      <c r="B5" s="175" t="s">
        <v>195</v>
      </c>
      <c r="C5" s="175" t="s">
        <v>202</v>
      </c>
      <c r="D5" s="175" t="s">
        <v>203</v>
      </c>
      <c r="E5" s="629"/>
      <c r="F5" s="164" t="s">
        <v>375</v>
      </c>
      <c r="G5" s="164" t="s">
        <v>203</v>
      </c>
      <c r="H5" s="629" t="s">
        <v>558</v>
      </c>
    </row>
    <row r="6" spans="1:8" s="90" customFormat="1" ht="19.5" customHeight="1">
      <c r="A6" s="67"/>
      <c r="B6" s="175" t="s">
        <v>196</v>
      </c>
      <c r="C6" s="175" t="s">
        <v>196</v>
      </c>
      <c r="D6" s="175" t="s">
        <v>196</v>
      </c>
      <c r="E6" s="629"/>
      <c r="F6" s="164" t="s">
        <v>196</v>
      </c>
      <c r="G6" s="164" t="s">
        <v>196</v>
      </c>
      <c r="H6" s="629"/>
    </row>
    <row r="7" spans="1:14" s="90" customFormat="1" ht="19.5" customHeight="1">
      <c r="A7" s="67"/>
      <c r="B7" s="176">
        <v>2023</v>
      </c>
      <c r="C7" s="176">
        <v>2023</v>
      </c>
      <c r="D7" s="176">
        <v>2023</v>
      </c>
      <c r="E7" s="630"/>
      <c r="F7" s="176">
        <v>2023</v>
      </c>
      <c r="G7" s="176">
        <v>2023</v>
      </c>
      <c r="H7" s="630"/>
      <c r="I7" s="90" t="s">
        <v>544</v>
      </c>
      <c r="J7" s="90" t="s">
        <v>545</v>
      </c>
      <c r="K7" s="90" t="s">
        <v>546</v>
      </c>
      <c r="M7" s="90" t="s">
        <v>542</v>
      </c>
      <c r="N7" s="90" t="s">
        <v>543</v>
      </c>
    </row>
    <row r="8" spans="1:16" s="91" customFormat="1" ht="30" customHeight="1">
      <c r="A8" s="9" t="s">
        <v>0</v>
      </c>
      <c r="B8" s="194">
        <f>SUM(B9:B20)</f>
        <v>6799230.8999999985</v>
      </c>
      <c r="C8" s="194">
        <f>SUM(C9:C20)</f>
        <v>6917904.299999999</v>
      </c>
      <c r="D8" s="194">
        <f>SUM(D9:D20)</f>
        <v>60780519.300000004</v>
      </c>
      <c r="E8" s="194">
        <f>SUM(E9:E20)</f>
        <v>81220484.7</v>
      </c>
      <c r="F8" s="58">
        <v>107.2</v>
      </c>
      <c r="G8" s="58">
        <v>112.6</v>
      </c>
      <c r="H8" s="58">
        <v>110.7</v>
      </c>
      <c r="I8" s="548">
        <f>SUM(I9:I20)</f>
        <v>6799230.8999999985</v>
      </c>
      <c r="J8" s="548">
        <f>SUM(J9:J20)</f>
        <v>6917904.299999999</v>
      </c>
      <c r="K8" s="548">
        <f>SUM(K9:K20)</f>
        <v>60780519.300000004</v>
      </c>
      <c r="M8" s="91">
        <v>6452348.483570022</v>
      </c>
      <c r="N8" s="91">
        <v>53956440.30982549</v>
      </c>
      <c r="O8" s="91">
        <f>ROUND(J8/M8*100,1)</f>
        <v>107.2</v>
      </c>
      <c r="P8" s="91">
        <f>ROUND(K8/N8*100,1)</f>
        <v>112.6</v>
      </c>
    </row>
    <row r="9" spans="1:16" s="94" customFormat="1" ht="21" customHeight="1">
      <c r="A9" s="59" t="s">
        <v>126</v>
      </c>
      <c r="B9" s="491">
        <v>2837822.1</v>
      </c>
      <c r="C9" s="491">
        <v>2863365.8</v>
      </c>
      <c r="D9" s="491">
        <v>27277606.5</v>
      </c>
      <c r="E9" s="491">
        <v>35963658.1</v>
      </c>
      <c r="F9" s="60">
        <v>96.5</v>
      </c>
      <c r="G9" s="60">
        <v>107.2</v>
      </c>
      <c r="H9" s="60">
        <v>104.8</v>
      </c>
      <c r="I9" s="547">
        <v>2837822.1</v>
      </c>
      <c r="J9" s="547">
        <v>2863365.8</v>
      </c>
      <c r="K9" s="547">
        <v>27277606.5</v>
      </c>
      <c r="M9" s="94">
        <v>2967725.281010772</v>
      </c>
      <c r="N9" s="94">
        <v>25455361.78702428</v>
      </c>
      <c r="O9" s="93">
        <f aca="true" t="shared" si="0" ref="O9:O20">ROUND(J9/M9*100,1)</f>
        <v>96.5</v>
      </c>
      <c r="P9" s="93">
        <f aca="true" t="shared" si="1" ref="P9:P20">ROUND(K9/N9*100,1)</f>
        <v>107.2</v>
      </c>
    </row>
    <row r="10" spans="1:16" ht="21" customHeight="1">
      <c r="A10" s="59" t="s">
        <v>127</v>
      </c>
      <c r="B10" s="491">
        <v>330239.9</v>
      </c>
      <c r="C10" s="491">
        <v>335224</v>
      </c>
      <c r="D10" s="491">
        <v>2912379.1999999997</v>
      </c>
      <c r="E10" s="491">
        <v>3886344.6999999997</v>
      </c>
      <c r="F10" s="60">
        <v>100.3</v>
      </c>
      <c r="G10" s="60">
        <v>103.3</v>
      </c>
      <c r="H10" s="60">
        <v>101.4</v>
      </c>
      <c r="I10" s="78">
        <v>330239.9</v>
      </c>
      <c r="J10" s="78">
        <v>335224</v>
      </c>
      <c r="K10" s="78">
        <v>2912379.1999999997</v>
      </c>
      <c r="M10" s="93">
        <v>334173.4235513462</v>
      </c>
      <c r="N10" s="93">
        <v>2820634.146727191</v>
      </c>
      <c r="O10" s="93">
        <f t="shared" si="0"/>
        <v>100.3</v>
      </c>
      <c r="P10" s="93">
        <f t="shared" si="1"/>
        <v>103.3</v>
      </c>
    </row>
    <row r="11" spans="1:16" ht="21" customHeight="1">
      <c r="A11" s="59" t="s">
        <v>128</v>
      </c>
      <c r="B11" s="491">
        <v>707022</v>
      </c>
      <c r="C11" s="491">
        <v>712954.7</v>
      </c>
      <c r="D11" s="491">
        <v>6426287.500000001</v>
      </c>
      <c r="E11" s="491">
        <v>8505733.3</v>
      </c>
      <c r="F11" s="60">
        <v>91.7</v>
      </c>
      <c r="G11" s="60">
        <v>99.4</v>
      </c>
      <c r="H11" s="60">
        <v>96.9</v>
      </c>
      <c r="I11" s="78">
        <v>707022</v>
      </c>
      <c r="J11" s="78">
        <v>712954.7</v>
      </c>
      <c r="K11" s="78">
        <v>6426287.500000001</v>
      </c>
      <c r="M11" s="93">
        <v>777492.4976505397</v>
      </c>
      <c r="N11" s="93">
        <v>6468209.228530795</v>
      </c>
      <c r="O11" s="93">
        <f t="shared" si="0"/>
        <v>91.7</v>
      </c>
      <c r="P11" s="93">
        <f t="shared" si="1"/>
        <v>99.4</v>
      </c>
    </row>
    <row r="12" spans="1:16" ht="21" customHeight="1">
      <c r="A12" s="59" t="s">
        <v>129</v>
      </c>
      <c r="B12" s="491">
        <v>49270.3</v>
      </c>
      <c r="C12" s="491">
        <v>55341</v>
      </c>
      <c r="D12" s="491">
        <v>508625.8</v>
      </c>
      <c r="E12" s="491">
        <v>681993.8</v>
      </c>
      <c r="F12" s="60">
        <v>86.7</v>
      </c>
      <c r="G12" s="60">
        <v>94.5</v>
      </c>
      <c r="H12" s="60">
        <v>93.9</v>
      </c>
      <c r="I12" s="78">
        <v>49270.3</v>
      </c>
      <c r="J12" s="78">
        <v>55341</v>
      </c>
      <c r="K12" s="78">
        <v>508625.8</v>
      </c>
      <c r="M12" s="93">
        <v>63828.74071359801</v>
      </c>
      <c r="N12" s="93">
        <v>538462.759554453</v>
      </c>
      <c r="O12" s="93">
        <f t="shared" si="0"/>
        <v>86.7</v>
      </c>
      <c r="P12" s="93">
        <f t="shared" si="1"/>
        <v>94.5</v>
      </c>
    </row>
    <row r="13" spans="1:16" s="91" customFormat="1" ht="21" customHeight="1">
      <c r="A13" s="59" t="s">
        <v>130</v>
      </c>
      <c r="B13" s="491">
        <v>717545.6</v>
      </c>
      <c r="C13" s="491">
        <v>734844</v>
      </c>
      <c r="D13" s="491">
        <v>5569384.999999999</v>
      </c>
      <c r="E13" s="491">
        <v>7881601.999999999</v>
      </c>
      <c r="F13" s="60">
        <v>144</v>
      </c>
      <c r="G13" s="60">
        <v>143</v>
      </c>
      <c r="H13" s="60">
        <v>144.2</v>
      </c>
      <c r="I13" s="78">
        <v>717545.6</v>
      </c>
      <c r="J13" s="78">
        <v>734844</v>
      </c>
      <c r="K13" s="78">
        <v>5569384.999999999</v>
      </c>
      <c r="L13" s="93"/>
      <c r="M13" s="93">
        <v>510483.98981162364</v>
      </c>
      <c r="N13" s="93">
        <v>3894088.5688144946</v>
      </c>
      <c r="O13" s="93">
        <f t="shared" si="0"/>
        <v>144</v>
      </c>
      <c r="P13" s="93">
        <f t="shared" si="1"/>
        <v>143</v>
      </c>
    </row>
    <row r="14" spans="1:16" s="95" customFormat="1" ht="21" customHeight="1">
      <c r="A14" s="59" t="s">
        <v>131</v>
      </c>
      <c r="B14" s="491">
        <v>19020.8</v>
      </c>
      <c r="C14" s="491">
        <v>17594.3</v>
      </c>
      <c r="D14" s="491">
        <v>195626.9</v>
      </c>
      <c r="E14" s="491">
        <v>241068.29999999996</v>
      </c>
      <c r="F14" s="60">
        <v>96.4</v>
      </c>
      <c r="G14" s="60">
        <v>113.1</v>
      </c>
      <c r="H14" s="60">
        <v>97.5</v>
      </c>
      <c r="I14" s="549">
        <v>19020.8</v>
      </c>
      <c r="J14" s="549">
        <v>17594.3</v>
      </c>
      <c r="K14" s="549">
        <v>195626.9</v>
      </c>
      <c r="M14" s="95">
        <v>18252.463133257137</v>
      </c>
      <c r="N14" s="95">
        <v>172900.10995061134</v>
      </c>
      <c r="O14" s="93">
        <f t="shared" si="0"/>
        <v>96.4</v>
      </c>
      <c r="P14" s="93">
        <f t="shared" si="1"/>
        <v>113.1</v>
      </c>
    </row>
    <row r="15" spans="1:16" s="95" customFormat="1" ht="21" customHeight="1">
      <c r="A15" s="59" t="s">
        <v>132</v>
      </c>
      <c r="B15" s="491">
        <v>243274.7</v>
      </c>
      <c r="C15" s="491">
        <v>244257.1</v>
      </c>
      <c r="D15" s="491">
        <v>1736642</v>
      </c>
      <c r="E15" s="491">
        <v>2348206</v>
      </c>
      <c r="F15" s="60">
        <v>129.8</v>
      </c>
      <c r="G15" s="60">
        <v>107.7</v>
      </c>
      <c r="H15" s="60">
        <v>109.4</v>
      </c>
      <c r="I15" s="549">
        <v>243274.7</v>
      </c>
      <c r="J15" s="549">
        <v>244257.1</v>
      </c>
      <c r="K15" s="549">
        <v>1736642</v>
      </c>
      <c r="M15" s="95">
        <v>188170.74592243013</v>
      </c>
      <c r="N15" s="95">
        <v>1612521.8456405825</v>
      </c>
      <c r="O15" s="93">
        <f t="shared" si="0"/>
        <v>129.8</v>
      </c>
      <c r="P15" s="93">
        <f t="shared" si="1"/>
        <v>107.7</v>
      </c>
    </row>
    <row r="16" spans="1:16" s="95" customFormat="1" ht="21" customHeight="1">
      <c r="A16" s="59" t="s">
        <v>133</v>
      </c>
      <c r="B16" s="491">
        <v>1187350.3</v>
      </c>
      <c r="C16" s="491">
        <v>1224337.8</v>
      </c>
      <c r="D16" s="491">
        <v>9954744.600000001</v>
      </c>
      <c r="E16" s="491">
        <v>13381101.600000001</v>
      </c>
      <c r="F16" s="60">
        <v>125.3</v>
      </c>
      <c r="G16" s="60">
        <v>130.6</v>
      </c>
      <c r="H16" s="60">
        <v>126.2</v>
      </c>
      <c r="I16" s="549">
        <v>1187350.3</v>
      </c>
      <c r="J16" s="549">
        <v>1224337.8</v>
      </c>
      <c r="K16" s="549">
        <v>9954744.600000001</v>
      </c>
      <c r="M16" s="95">
        <v>976874.0385597935</v>
      </c>
      <c r="N16" s="95">
        <v>7620066.580078025</v>
      </c>
      <c r="O16" s="93">
        <f t="shared" si="0"/>
        <v>125.3</v>
      </c>
      <c r="P16" s="93">
        <f t="shared" si="1"/>
        <v>130.6</v>
      </c>
    </row>
    <row r="17" spans="1:16" s="95" customFormat="1" ht="21" customHeight="1">
      <c r="A17" s="59" t="s">
        <v>134</v>
      </c>
      <c r="B17" s="491">
        <v>229084.3</v>
      </c>
      <c r="C17" s="491">
        <v>241049.5</v>
      </c>
      <c r="D17" s="491">
        <v>1899362.5</v>
      </c>
      <c r="E17" s="491">
        <v>2583069.2</v>
      </c>
      <c r="F17" s="60">
        <v>155.5</v>
      </c>
      <c r="G17" s="60">
        <v>136.6</v>
      </c>
      <c r="H17" s="60">
        <v>138.7</v>
      </c>
      <c r="I17" s="549">
        <v>229084.3</v>
      </c>
      <c r="J17" s="549">
        <v>241049.5</v>
      </c>
      <c r="K17" s="549">
        <v>1899362.5</v>
      </c>
      <c r="M17" s="95">
        <v>154995.1900097293</v>
      </c>
      <c r="N17" s="95">
        <v>1390187.4775761757</v>
      </c>
      <c r="O17" s="93">
        <f t="shared" si="0"/>
        <v>155.5</v>
      </c>
      <c r="P17" s="93">
        <f t="shared" si="1"/>
        <v>136.6</v>
      </c>
    </row>
    <row r="18" spans="1:16" s="95" customFormat="1" ht="21" customHeight="1">
      <c r="A18" s="59" t="s">
        <v>135</v>
      </c>
      <c r="B18" s="491">
        <v>104856.3</v>
      </c>
      <c r="C18" s="491">
        <v>108731.6</v>
      </c>
      <c r="D18" s="491">
        <v>986427.2000000001</v>
      </c>
      <c r="E18" s="491">
        <v>1318197.5000000002</v>
      </c>
      <c r="F18" s="60">
        <v>89.1</v>
      </c>
      <c r="G18" s="60">
        <v>91.7</v>
      </c>
      <c r="H18" s="60">
        <v>91.2</v>
      </c>
      <c r="I18" s="549">
        <v>104856.3</v>
      </c>
      <c r="J18" s="549">
        <v>108731.6</v>
      </c>
      <c r="K18" s="549">
        <v>986427.2000000001</v>
      </c>
      <c r="M18" s="95">
        <v>121964.87370506363</v>
      </c>
      <c r="N18" s="95">
        <v>1075402.323055816</v>
      </c>
      <c r="O18" s="93">
        <f t="shared" si="0"/>
        <v>89.1</v>
      </c>
      <c r="P18" s="93">
        <f t="shared" si="1"/>
        <v>91.7</v>
      </c>
    </row>
    <row r="19" spans="1:16" s="95" customFormat="1" ht="21" customHeight="1">
      <c r="A19" s="59" t="s">
        <v>136</v>
      </c>
      <c r="B19" s="491">
        <v>247108.6</v>
      </c>
      <c r="C19" s="491">
        <v>249366.5</v>
      </c>
      <c r="D19" s="491">
        <v>2215694.4000000004</v>
      </c>
      <c r="E19" s="491">
        <v>2965179.1</v>
      </c>
      <c r="F19" s="60">
        <v>105.8</v>
      </c>
      <c r="G19" s="60">
        <v>108.4</v>
      </c>
      <c r="H19" s="60">
        <v>107.2</v>
      </c>
      <c r="I19" s="78">
        <v>247108.6</v>
      </c>
      <c r="J19" s="78">
        <v>249366.5</v>
      </c>
      <c r="K19" s="78">
        <v>2215694.4000000004</v>
      </c>
      <c r="M19" s="93">
        <v>235697.29804601218</v>
      </c>
      <c r="N19" s="93">
        <v>2043318.189523017</v>
      </c>
      <c r="O19" s="93">
        <f t="shared" si="0"/>
        <v>105.8</v>
      </c>
      <c r="P19" s="93">
        <f t="shared" si="1"/>
        <v>108.4</v>
      </c>
    </row>
    <row r="20" spans="1:16" ht="29.25" customHeight="1">
      <c r="A20" s="226" t="s">
        <v>137</v>
      </c>
      <c r="B20" s="491">
        <v>126636</v>
      </c>
      <c r="C20" s="491">
        <v>130838</v>
      </c>
      <c r="D20" s="491">
        <v>1097737.7</v>
      </c>
      <c r="E20" s="491">
        <v>1464331.0999999999</v>
      </c>
      <c r="F20" s="60">
        <v>127.4</v>
      </c>
      <c r="G20" s="60">
        <v>126.9</v>
      </c>
      <c r="H20" s="60">
        <v>124.8</v>
      </c>
      <c r="I20" s="78">
        <v>126636</v>
      </c>
      <c r="J20" s="78">
        <v>130838</v>
      </c>
      <c r="K20" s="78">
        <v>1097737.7</v>
      </c>
      <c r="M20" s="93">
        <v>102689.94145585626</v>
      </c>
      <c r="N20" s="93">
        <v>865287.293350036</v>
      </c>
      <c r="O20" s="93">
        <f t="shared" si="0"/>
        <v>127.4</v>
      </c>
      <c r="P20" s="93">
        <f t="shared" si="1"/>
        <v>126.9</v>
      </c>
    </row>
    <row r="21" spans="1:10" ht="21" customHeight="1">
      <c r="A21" s="59"/>
      <c r="B21" s="96"/>
      <c r="C21" s="97"/>
      <c r="D21" s="97"/>
      <c r="E21" s="97"/>
      <c r="F21" s="97"/>
      <c r="G21" s="97"/>
      <c r="J21" s="78"/>
    </row>
    <row r="22" spans="1:7" ht="21.75" customHeight="1">
      <c r="A22" s="98"/>
      <c r="B22" s="99"/>
      <c r="C22" s="98"/>
      <c r="D22" s="98"/>
      <c r="E22" s="98"/>
      <c r="F22" s="98"/>
      <c r="G22" s="98"/>
    </row>
    <row r="23" s="4" customFormat="1" ht="21" customHeight="1"/>
    <row r="24" spans="2:7" ht="12.75">
      <c r="B24" s="20"/>
      <c r="C24" s="20"/>
      <c r="D24" s="20"/>
      <c r="E24" s="20"/>
      <c r="F24" s="20"/>
      <c r="G24" s="20"/>
    </row>
  </sheetData>
  <sheetProtection/>
  <mergeCells count="5">
    <mergeCell ref="A1:G1"/>
    <mergeCell ref="F3:H3"/>
    <mergeCell ref="F4:H4"/>
    <mergeCell ref="H5:H7"/>
    <mergeCell ref="E3:E7"/>
  </mergeCells>
  <printOptions/>
  <pageMargins left="0.68" right="0.2"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Z23"/>
  <sheetViews>
    <sheetView zoomScalePageLayoutView="0" workbookViewId="0" topLeftCell="A4">
      <selection activeCell="A1" sqref="A1:G19"/>
    </sheetView>
  </sheetViews>
  <sheetFormatPr defaultColWidth="9.140625" defaultRowHeight="12.75"/>
  <cols>
    <col min="1" max="1" width="41.140625" style="93" customWidth="1"/>
    <col min="2" max="2" width="11.7109375" style="90" bestFit="1" customWidth="1"/>
    <col min="3" max="3" width="11.421875" style="93" customWidth="1"/>
    <col min="4" max="4" width="11.57421875" style="93" customWidth="1"/>
    <col min="5" max="6" width="9.421875" style="93" customWidth="1"/>
    <col min="7" max="7" width="10.28125" style="93" customWidth="1"/>
    <col min="8" max="8" width="3.7109375" style="93" customWidth="1"/>
    <col min="9" max="9" width="9.140625" style="93" customWidth="1"/>
    <col min="10" max="11" width="12.421875" style="93" hidden="1" customWidth="1"/>
    <col min="12" max="14" width="11.7109375" style="93" hidden="1" customWidth="1"/>
    <col min="15" max="15" width="0" style="93" hidden="1" customWidth="1"/>
    <col min="16" max="17" width="12.421875" style="93" hidden="1" customWidth="1"/>
    <col min="18" max="20" width="11.7109375" style="93" hidden="1" customWidth="1"/>
    <col min="21" max="26" width="0" style="93" hidden="1" customWidth="1"/>
    <col min="27" max="16384" width="9.140625" style="93" customWidth="1"/>
  </cols>
  <sheetData>
    <row r="1" spans="1:8" s="90" customFormat="1" ht="39.75" customHeight="1">
      <c r="A1" s="626" t="s">
        <v>471</v>
      </c>
      <c r="B1" s="626"/>
      <c r="C1" s="626"/>
      <c r="D1" s="626"/>
      <c r="E1" s="626"/>
      <c r="F1" s="626"/>
      <c r="G1" s="626"/>
      <c r="H1" s="189"/>
    </row>
    <row r="2" spans="1:8" s="90" customFormat="1" ht="21" customHeight="1" thickBot="1">
      <c r="A2" s="66"/>
      <c r="B2" s="66"/>
      <c r="C2" s="66"/>
      <c r="D2" s="66"/>
      <c r="E2" s="66"/>
      <c r="F2" s="66"/>
      <c r="G2" s="63" t="s">
        <v>102</v>
      </c>
      <c r="H2" s="150"/>
    </row>
    <row r="3" spans="1:8" s="90" customFormat="1" ht="19.5" customHeight="1">
      <c r="A3" s="67"/>
      <c r="B3" s="172" t="s">
        <v>45</v>
      </c>
      <c r="C3" s="172" t="s">
        <v>45</v>
      </c>
      <c r="D3" s="172" t="s">
        <v>193</v>
      </c>
      <c r="E3" s="632" t="s">
        <v>252</v>
      </c>
      <c r="F3" s="632"/>
      <c r="G3" s="632"/>
      <c r="H3" s="173"/>
    </row>
    <row r="4" spans="1:8" s="90" customFormat="1" ht="19.5" customHeight="1">
      <c r="A4" s="67"/>
      <c r="B4" s="173" t="s">
        <v>255</v>
      </c>
      <c r="C4" s="173" t="s">
        <v>257</v>
      </c>
      <c r="D4" s="173" t="s">
        <v>256</v>
      </c>
      <c r="E4" s="173" t="s">
        <v>258</v>
      </c>
      <c r="F4" s="173" t="s">
        <v>259</v>
      </c>
      <c r="G4" s="173" t="s">
        <v>260</v>
      </c>
      <c r="H4" s="173"/>
    </row>
    <row r="5" spans="1:8" s="90" customFormat="1" ht="19.5" customHeight="1">
      <c r="A5" s="67"/>
      <c r="B5" s="164" t="s">
        <v>196</v>
      </c>
      <c r="C5" s="164" t="s">
        <v>196</v>
      </c>
      <c r="D5" s="164" t="s">
        <v>196</v>
      </c>
      <c r="E5" s="164" t="s">
        <v>196</v>
      </c>
      <c r="F5" s="164" t="s">
        <v>196</v>
      </c>
      <c r="G5" s="164" t="s">
        <v>196</v>
      </c>
      <c r="H5" s="164"/>
    </row>
    <row r="6" spans="1:20" s="90" customFormat="1" ht="19.5" customHeight="1">
      <c r="A6" s="67"/>
      <c r="B6" s="165">
        <v>2023</v>
      </c>
      <c r="C6" s="165">
        <v>2023</v>
      </c>
      <c r="D6" s="165">
        <v>2023</v>
      </c>
      <c r="E6" s="165">
        <v>2023</v>
      </c>
      <c r="F6" s="165">
        <v>2023</v>
      </c>
      <c r="G6" s="165">
        <v>2023</v>
      </c>
      <c r="H6" s="164"/>
      <c r="J6" s="550" t="s">
        <v>548</v>
      </c>
      <c r="K6" s="551" t="s">
        <v>549</v>
      </c>
      <c r="L6" s="550" t="s">
        <v>550</v>
      </c>
      <c r="M6" s="550" t="s">
        <v>547</v>
      </c>
      <c r="N6" s="550" t="s">
        <v>414</v>
      </c>
      <c r="P6" s="550" t="s">
        <v>551</v>
      </c>
      <c r="Q6" s="551" t="s">
        <v>552</v>
      </c>
      <c r="R6" s="550" t="s">
        <v>553</v>
      </c>
      <c r="S6" s="550" t="s">
        <v>547</v>
      </c>
      <c r="T6" s="550" t="s">
        <v>414</v>
      </c>
    </row>
    <row r="7" spans="1:26" s="91" customFormat="1" ht="30" customHeight="1">
      <c r="A7" s="9" t="s">
        <v>0</v>
      </c>
      <c r="B7" s="194">
        <f>SUM(B8:B19)</f>
        <v>20361376.200000003</v>
      </c>
      <c r="C7" s="194">
        <f>SUM(C8:C19)</f>
        <v>19960454.299999997</v>
      </c>
      <c r="D7" s="194">
        <f>SUM(D8:D19)</f>
        <v>20458688.800000004</v>
      </c>
      <c r="E7" s="58">
        <v>114</v>
      </c>
      <c r="F7" s="58">
        <v>115.2</v>
      </c>
      <c r="G7" s="100">
        <v>109</v>
      </c>
      <c r="H7" s="69"/>
      <c r="I7" s="58"/>
      <c r="J7" s="550">
        <f>SUM(J8:J19)</f>
        <v>20361376.200000003</v>
      </c>
      <c r="K7" s="550">
        <f>SUM(K8:K19)</f>
        <v>19960454.299999997</v>
      </c>
      <c r="L7" s="550">
        <f>SUM(L8:L19)</f>
        <v>20458688.800000004</v>
      </c>
      <c r="M7" s="550">
        <f>SUM(M8:M19)</f>
        <v>40321830.5</v>
      </c>
      <c r="N7" s="550">
        <f>SUM(N8:N19)</f>
        <v>60780519.300000004</v>
      </c>
      <c r="P7" s="550">
        <f>SUM(P8:P19)</f>
        <v>17860708.107804235</v>
      </c>
      <c r="Q7" s="550">
        <f>SUM(Q8:Q19)</f>
        <v>17324930.334857546</v>
      </c>
      <c r="R7" s="550">
        <f>SUM(R8:R19)</f>
        <v>18770801.867163695</v>
      </c>
      <c r="S7" s="550">
        <f>SUM(S8:S19)</f>
        <v>35185638.442661785</v>
      </c>
      <c r="T7" s="550">
        <f>SUM(T8:T19)</f>
        <v>53956440.30982548</v>
      </c>
      <c r="V7" s="548">
        <f>ROUND(J7/P7*100,1)</f>
        <v>114</v>
      </c>
      <c r="W7" s="548">
        <f>ROUND(K7/Q7*100,1)</f>
        <v>115.2</v>
      </c>
      <c r="X7" s="548">
        <f>ROUND(L7/R7*100,1)</f>
        <v>109</v>
      </c>
      <c r="Z7" s="91">
        <v>114.00094597091083</v>
      </c>
    </row>
    <row r="8" spans="1:26" s="94" customFormat="1" ht="21" customHeight="1">
      <c r="A8" s="59" t="s">
        <v>126</v>
      </c>
      <c r="B8" s="364">
        <v>9685183.4</v>
      </c>
      <c r="C8" s="20">
        <v>8975299.299999999</v>
      </c>
      <c r="D8" s="20">
        <v>8617123.8</v>
      </c>
      <c r="E8" s="60">
        <v>112.4</v>
      </c>
      <c r="F8" s="60">
        <v>109.9</v>
      </c>
      <c r="G8" s="60">
        <v>99.4</v>
      </c>
      <c r="H8" s="20"/>
      <c r="I8" s="60"/>
      <c r="J8" s="60">
        <v>9685183.4</v>
      </c>
      <c r="K8" s="60">
        <f>M8-J8</f>
        <v>8975299.299999999</v>
      </c>
      <c r="L8" s="491">
        <f>N8-M8</f>
        <v>8617123.8</v>
      </c>
      <c r="M8" s="491">
        <v>18660482.7</v>
      </c>
      <c r="N8" s="491">
        <v>27277606.5</v>
      </c>
      <c r="P8" s="60">
        <v>8618570.412172839</v>
      </c>
      <c r="Q8" s="60">
        <f>S8-P8</f>
        <v>8167903.888565227</v>
      </c>
      <c r="R8" s="491">
        <f>T8-S8</f>
        <v>8668887.486286212</v>
      </c>
      <c r="S8" s="491">
        <v>16786474.300738066</v>
      </c>
      <c r="T8" s="491">
        <v>25455361.78702428</v>
      </c>
      <c r="V8" s="78">
        <f aca="true" t="shared" si="0" ref="V8:V19">ROUND(J8/P8*100,1)</f>
        <v>112.4</v>
      </c>
      <c r="W8" s="78">
        <f aca="true" t="shared" si="1" ref="W8:W19">ROUND(K8/Q8*100,1)</f>
        <v>109.9</v>
      </c>
      <c r="X8" s="78">
        <f aca="true" t="shared" si="2" ref="X8:X19">ROUND(L8/R8*100,1)</f>
        <v>99.4</v>
      </c>
      <c r="Z8" s="94">
        <v>112.37575301723683</v>
      </c>
    </row>
    <row r="9" spans="1:26" ht="21" customHeight="1">
      <c r="A9" s="59" t="s">
        <v>127</v>
      </c>
      <c r="B9" s="364">
        <v>974064.3999999999</v>
      </c>
      <c r="C9" s="20">
        <v>946525</v>
      </c>
      <c r="D9" s="20">
        <v>991789.7999999998</v>
      </c>
      <c r="E9" s="60">
        <v>103.6</v>
      </c>
      <c r="F9" s="60">
        <v>104.7</v>
      </c>
      <c r="G9" s="60">
        <v>101.6</v>
      </c>
      <c r="H9" s="20"/>
      <c r="I9" s="60"/>
      <c r="J9" s="60">
        <v>974064.3999999999</v>
      </c>
      <c r="K9" s="60">
        <f aca="true" t="shared" si="3" ref="K9:K19">M9-J9</f>
        <v>946525</v>
      </c>
      <c r="L9" s="491">
        <f aca="true" t="shared" si="4" ref="L9:L19">N9-M9</f>
        <v>991789.7999999998</v>
      </c>
      <c r="M9" s="491">
        <v>1920589.4</v>
      </c>
      <c r="N9" s="491">
        <v>2912379.1999999997</v>
      </c>
      <c r="P9" s="60">
        <v>940589.5528329164</v>
      </c>
      <c r="Q9" s="60">
        <f aca="true" t="shared" si="5" ref="Q9:Q19">S9-P9</f>
        <v>903848.8043642177</v>
      </c>
      <c r="R9" s="491">
        <f aca="true" t="shared" si="6" ref="R9:R19">T9-S9</f>
        <v>976195.7895300568</v>
      </c>
      <c r="S9" s="491">
        <v>1844438.357197134</v>
      </c>
      <c r="T9" s="491">
        <v>2820634.146727191</v>
      </c>
      <c r="V9" s="78">
        <f t="shared" si="0"/>
        <v>103.6</v>
      </c>
      <c r="W9" s="78">
        <f t="shared" si="1"/>
        <v>104.7</v>
      </c>
      <c r="X9" s="78">
        <f t="shared" si="2"/>
        <v>101.6</v>
      </c>
      <c r="Z9" s="93">
        <v>103.55892185558113</v>
      </c>
    </row>
    <row r="10" spans="1:26" ht="21" customHeight="1">
      <c r="A10" s="59" t="s">
        <v>128</v>
      </c>
      <c r="B10" s="364">
        <v>2224992.9000000004</v>
      </c>
      <c r="C10" s="20">
        <v>2072599.5</v>
      </c>
      <c r="D10" s="20">
        <v>2128695.1000000006</v>
      </c>
      <c r="E10" s="60">
        <v>104.7</v>
      </c>
      <c r="F10" s="60">
        <v>99.2</v>
      </c>
      <c r="G10" s="60">
        <v>94.4</v>
      </c>
      <c r="H10" s="20"/>
      <c r="I10" s="60"/>
      <c r="J10" s="60">
        <v>2224992.9000000004</v>
      </c>
      <c r="K10" s="60">
        <f t="shared" si="3"/>
        <v>2072599.5</v>
      </c>
      <c r="L10" s="491">
        <f t="shared" si="4"/>
        <v>2128695.1000000006</v>
      </c>
      <c r="M10" s="491">
        <v>4297592.4</v>
      </c>
      <c r="N10" s="491">
        <v>6426287.500000001</v>
      </c>
      <c r="P10" s="60">
        <v>2124190.7327699605</v>
      </c>
      <c r="Q10" s="60">
        <f t="shared" si="5"/>
        <v>2089769.1001872085</v>
      </c>
      <c r="R10" s="491">
        <f t="shared" si="6"/>
        <v>2254249.3955736263</v>
      </c>
      <c r="S10" s="491">
        <v>4213959.832957169</v>
      </c>
      <c r="T10" s="491">
        <v>6468209.228530795</v>
      </c>
      <c r="V10" s="78">
        <f t="shared" si="0"/>
        <v>104.7</v>
      </c>
      <c r="W10" s="78">
        <f t="shared" si="1"/>
        <v>99.2</v>
      </c>
      <c r="X10" s="78">
        <f t="shared" si="2"/>
        <v>94.4</v>
      </c>
      <c r="Z10" s="93">
        <v>104.74543861221883</v>
      </c>
    </row>
    <row r="11" spans="1:26" ht="21" customHeight="1">
      <c r="A11" s="59" t="s">
        <v>129</v>
      </c>
      <c r="B11" s="364">
        <v>183543.6</v>
      </c>
      <c r="C11" s="20">
        <v>169872.80000000002</v>
      </c>
      <c r="D11" s="20">
        <v>155209.39999999997</v>
      </c>
      <c r="E11" s="60">
        <v>101.7</v>
      </c>
      <c r="F11" s="60">
        <v>99.5</v>
      </c>
      <c r="G11" s="60">
        <v>82.9</v>
      </c>
      <c r="H11" s="20"/>
      <c r="I11" s="60"/>
      <c r="J11" s="60">
        <v>183543.6</v>
      </c>
      <c r="K11" s="60">
        <f t="shared" si="3"/>
        <v>169872.80000000002</v>
      </c>
      <c r="L11" s="491">
        <f t="shared" si="4"/>
        <v>155209.39999999997</v>
      </c>
      <c r="M11" s="491">
        <v>353416.4</v>
      </c>
      <c r="N11" s="491">
        <v>508625.8</v>
      </c>
      <c r="P11" s="60">
        <v>180441.8405914262</v>
      </c>
      <c r="Q11" s="60">
        <f t="shared" si="5"/>
        <v>170782.69424508917</v>
      </c>
      <c r="R11" s="491">
        <f t="shared" si="6"/>
        <v>187238.22471793758</v>
      </c>
      <c r="S11" s="491">
        <v>351224.5348365154</v>
      </c>
      <c r="T11" s="491">
        <v>538462.759554453</v>
      </c>
      <c r="V11" s="78">
        <f t="shared" si="0"/>
        <v>101.7</v>
      </c>
      <c r="W11" s="78">
        <f t="shared" si="1"/>
        <v>99.5</v>
      </c>
      <c r="X11" s="78">
        <f t="shared" si="2"/>
        <v>82.9</v>
      </c>
      <c r="Z11" s="93">
        <v>101.71898014252531</v>
      </c>
    </row>
    <row r="12" spans="1:26" s="91" customFormat="1" ht="21" customHeight="1">
      <c r="A12" s="59" t="s">
        <v>130</v>
      </c>
      <c r="B12" s="364">
        <v>1520574.2999999998</v>
      </c>
      <c r="C12" s="20">
        <v>1874566.7999999998</v>
      </c>
      <c r="D12" s="20">
        <v>2174243.8999999994</v>
      </c>
      <c r="E12" s="60">
        <v>126.8</v>
      </c>
      <c r="F12" s="60">
        <v>151.6</v>
      </c>
      <c r="G12" s="60">
        <v>149.1</v>
      </c>
      <c r="H12" s="20"/>
      <c r="I12" s="60"/>
      <c r="J12" s="60">
        <v>1520574.2999999998</v>
      </c>
      <c r="K12" s="60">
        <f t="shared" si="3"/>
        <v>1874566.7999999998</v>
      </c>
      <c r="L12" s="491">
        <f t="shared" si="4"/>
        <v>2174243.8999999994</v>
      </c>
      <c r="M12" s="491">
        <v>3395141.0999999996</v>
      </c>
      <c r="N12" s="491">
        <v>5569384.999999999</v>
      </c>
      <c r="P12" s="60">
        <v>1198811.1123248716</v>
      </c>
      <c r="Q12" s="60">
        <f t="shared" si="5"/>
        <v>1236914.9697585162</v>
      </c>
      <c r="R12" s="491">
        <f t="shared" si="6"/>
        <v>1458362.4867311069</v>
      </c>
      <c r="S12" s="491">
        <v>2435726.0820833878</v>
      </c>
      <c r="T12" s="491">
        <v>3894088.5688144946</v>
      </c>
      <c r="V12" s="78">
        <f t="shared" si="0"/>
        <v>126.8</v>
      </c>
      <c r="W12" s="78">
        <f t="shared" si="1"/>
        <v>151.6</v>
      </c>
      <c r="X12" s="78">
        <f t="shared" si="2"/>
        <v>149.1</v>
      </c>
      <c r="Z12" s="91">
        <v>126.840190616112</v>
      </c>
    </row>
    <row r="13" spans="1:26" s="95" customFormat="1" ht="21" customHeight="1">
      <c r="A13" s="59" t="s">
        <v>131</v>
      </c>
      <c r="B13" s="364">
        <v>72673.3</v>
      </c>
      <c r="C13" s="20">
        <v>71925.3</v>
      </c>
      <c r="D13" s="20">
        <v>51028.29999999999</v>
      </c>
      <c r="E13" s="60">
        <v>124.7</v>
      </c>
      <c r="F13" s="60">
        <v>123.3</v>
      </c>
      <c r="G13" s="60">
        <v>90.7</v>
      </c>
      <c r="H13" s="20"/>
      <c r="I13" s="60"/>
      <c r="J13" s="60">
        <v>72673.3</v>
      </c>
      <c r="K13" s="60">
        <f t="shared" si="3"/>
        <v>71925.3</v>
      </c>
      <c r="L13" s="491">
        <f t="shared" si="4"/>
        <v>51028.29999999999</v>
      </c>
      <c r="M13" s="491">
        <v>144598.6</v>
      </c>
      <c r="N13" s="491">
        <v>195626.9</v>
      </c>
      <c r="P13" s="60">
        <v>58280.89794917317</v>
      </c>
      <c r="Q13" s="60">
        <f t="shared" si="5"/>
        <v>58344.545024169085</v>
      </c>
      <c r="R13" s="491">
        <f t="shared" si="6"/>
        <v>56274.66697726908</v>
      </c>
      <c r="S13" s="491">
        <v>116625.44297334226</v>
      </c>
      <c r="T13" s="491">
        <v>172900.10995061134</v>
      </c>
      <c r="V13" s="78">
        <f t="shared" si="0"/>
        <v>124.7</v>
      </c>
      <c r="W13" s="78">
        <f t="shared" si="1"/>
        <v>123.3</v>
      </c>
      <c r="X13" s="78">
        <f t="shared" si="2"/>
        <v>90.7</v>
      </c>
      <c r="Z13" s="95">
        <v>124.69488727400606</v>
      </c>
    </row>
    <row r="14" spans="1:26" s="95" customFormat="1" ht="21" customHeight="1">
      <c r="A14" s="59" t="s">
        <v>132</v>
      </c>
      <c r="B14" s="364">
        <v>541515.8</v>
      </c>
      <c r="C14" s="20">
        <v>500803.19999999995</v>
      </c>
      <c r="D14" s="20">
        <v>694323</v>
      </c>
      <c r="E14" s="60">
        <v>98.9</v>
      </c>
      <c r="F14" s="60">
        <v>96.6</v>
      </c>
      <c r="G14" s="60">
        <v>127</v>
      </c>
      <c r="H14" s="20"/>
      <c r="I14" s="60"/>
      <c r="J14" s="60">
        <v>541515.8</v>
      </c>
      <c r="K14" s="60">
        <f t="shared" si="3"/>
        <v>500803.19999999995</v>
      </c>
      <c r="L14" s="491">
        <f t="shared" si="4"/>
        <v>694323</v>
      </c>
      <c r="M14" s="491">
        <v>1042319</v>
      </c>
      <c r="N14" s="491">
        <v>1736642</v>
      </c>
      <c r="P14" s="60">
        <v>547440.460504362</v>
      </c>
      <c r="Q14" s="60">
        <f t="shared" si="5"/>
        <v>518205.83760799083</v>
      </c>
      <c r="R14" s="491">
        <f t="shared" si="6"/>
        <v>546875.5475282297</v>
      </c>
      <c r="S14" s="491">
        <v>1065646.2981123528</v>
      </c>
      <c r="T14" s="491">
        <v>1612521.8456405825</v>
      </c>
      <c r="V14" s="78">
        <f t="shared" si="0"/>
        <v>98.9</v>
      </c>
      <c r="W14" s="78">
        <f t="shared" si="1"/>
        <v>96.6</v>
      </c>
      <c r="X14" s="78">
        <f t="shared" si="2"/>
        <v>127</v>
      </c>
      <c r="Z14" s="95">
        <v>98.91775253533443</v>
      </c>
    </row>
    <row r="15" spans="1:26" s="95" customFormat="1" ht="21" customHeight="1">
      <c r="A15" s="59" t="s">
        <v>133</v>
      </c>
      <c r="B15" s="364">
        <v>3148493.7</v>
      </c>
      <c r="C15" s="20">
        <v>3309994.8999999994</v>
      </c>
      <c r="D15" s="20">
        <v>3496256.000000002</v>
      </c>
      <c r="E15" s="60">
        <v>132</v>
      </c>
      <c r="F15" s="60">
        <v>136.5</v>
      </c>
      <c r="G15" s="60">
        <v>124.4</v>
      </c>
      <c r="H15" s="20"/>
      <c r="I15" s="60"/>
      <c r="J15" s="60">
        <v>3148493.7</v>
      </c>
      <c r="K15" s="60">
        <f t="shared" si="3"/>
        <v>3309994.8999999994</v>
      </c>
      <c r="L15" s="491">
        <f t="shared" si="4"/>
        <v>3496256.000000002</v>
      </c>
      <c r="M15" s="491">
        <v>6458488.6</v>
      </c>
      <c r="N15" s="491">
        <v>9954744.600000001</v>
      </c>
      <c r="P15" s="60">
        <v>2385589.017203063</v>
      </c>
      <c r="Q15" s="60">
        <f t="shared" si="5"/>
        <v>2424946.161395208</v>
      </c>
      <c r="R15" s="491">
        <f t="shared" si="6"/>
        <v>2809531.4014797546</v>
      </c>
      <c r="S15" s="491">
        <v>4810535.178598271</v>
      </c>
      <c r="T15" s="491">
        <v>7620066.580078025</v>
      </c>
      <c r="V15" s="78">
        <f t="shared" si="0"/>
        <v>132</v>
      </c>
      <c r="W15" s="78">
        <f t="shared" si="1"/>
        <v>136.5</v>
      </c>
      <c r="X15" s="78">
        <f t="shared" si="2"/>
        <v>124.4</v>
      </c>
      <c r="Z15" s="95">
        <v>131.97971977970414</v>
      </c>
    </row>
    <row r="16" spans="1:26" s="95" customFormat="1" ht="21" customHeight="1">
      <c r="A16" s="59" t="s">
        <v>134</v>
      </c>
      <c r="B16" s="364">
        <v>586569.1000000001</v>
      </c>
      <c r="C16" s="20">
        <v>616747.2</v>
      </c>
      <c r="D16" s="20">
        <v>696046.2</v>
      </c>
      <c r="E16" s="60">
        <v>129.2</v>
      </c>
      <c r="F16" s="60">
        <v>131.5</v>
      </c>
      <c r="G16" s="60">
        <v>149</v>
      </c>
      <c r="H16" s="20"/>
      <c r="I16" s="60"/>
      <c r="J16" s="60">
        <v>586569.1000000001</v>
      </c>
      <c r="K16" s="60">
        <f t="shared" si="3"/>
        <v>616747.2</v>
      </c>
      <c r="L16" s="491">
        <f t="shared" si="4"/>
        <v>696046.2</v>
      </c>
      <c r="M16" s="491">
        <v>1203316.3</v>
      </c>
      <c r="N16" s="491">
        <v>1899362.5</v>
      </c>
      <c r="P16" s="60">
        <v>453922.19918141875</v>
      </c>
      <c r="Q16" s="60">
        <f t="shared" si="5"/>
        <v>469112.03332838055</v>
      </c>
      <c r="R16" s="491">
        <f t="shared" si="6"/>
        <v>467153.2450663764</v>
      </c>
      <c r="S16" s="491">
        <v>923034.2325097993</v>
      </c>
      <c r="T16" s="491">
        <v>1390187.4775761757</v>
      </c>
      <c r="V16" s="78">
        <f t="shared" si="0"/>
        <v>129.2</v>
      </c>
      <c r="W16" s="78">
        <f t="shared" si="1"/>
        <v>131.5</v>
      </c>
      <c r="X16" s="78">
        <f t="shared" si="2"/>
        <v>149</v>
      </c>
      <c r="Z16" s="95">
        <v>129.2223868005994</v>
      </c>
    </row>
    <row r="17" spans="1:26" s="95" customFormat="1" ht="21" customHeight="1">
      <c r="A17" s="59" t="s">
        <v>135</v>
      </c>
      <c r="B17" s="364">
        <v>350436.7</v>
      </c>
      <c r="C17" s="20">
        <v>316154.00000000006</v>
      </c>
      <c r="D17" s="20">
        <v>319836.5</v>
      </c>
      <c r="E17" s="60">
        <v>94.6</v>
      </c>
      <c r="F17" s="60">
        <v>91.8</v>
      </c>
      <c r="G17" s="60">
        <v>88.7</v>
      </c>
      <c r="H17" s="20"/>
      <c r="I17" s="60"/>
      <c r="J17" s="60">
        <v>350436.7</v>
      </c>
      <c r="K17" s="60">
        <f t="shared" si="3"/>
        <v>316154.00000000006</v>
      </c>
      <c r="L17" s="491">
        <f t="shared" si="4"/>
        <v>319836.5</v>
      </c>
      <c r="M17" s="491">
        <v>666590.7000000001</v>
      </c>
      <c r="N17" s="491">
        <v>986427.2000000001</v>
      </c>
      <c r="P17" s="60">
        <v>370340.1437346842</v>
      </c>
      <c r="Q17" s="60">
        <f t="shared" si="5"/>
        <v>344579.62465884245</v>
      </c>
      <c r="R17" s="491">
        <f t="shared" si="6"/>
        <v>360482.55466228945</v>
      </c>
      <c r="S17" s="491">
        <v>714919.7683935267</v>
      </c>
      <c r="T17" s="491">
        <v>1075402.323055816</v>
      </c>
      <c r="V17" s="78">
        <f t="shared" si="0"/>
        <v>94.6</v>
      </c>
      <c r="W17" s="78">
        <f t="shared" si="1"/>
        <v>91.8</v>
      </c>
      <c r="X17" s="78">
        <f t="shared" si="2"/>
        <v>88.7</v>
      </c>
      <c r="Z17" s="95">
        <v>94.62563157912925</v>
      </c>
    </row>
    <row r="18" spans="1:26" s="95" customFormat="1" ht="21" customHeight="1">
      <c r="A18" s="59" t="s">
        <v>136</v>
      </c>
      <c r="B18" s="364">
        <v>738249.9</v>
      </c>
      <c r="C18" s="20">
        <v>731935.5000000001</v>
      </c>
      <c r="D18" s="20">
        <v>745509.0000000002</v>
      </c>
      <c r="E18" s="60">
        <v>107</v>
      </c>
      <c r="F18" s="60">
        <v>110.3</v>
      </c>
      <c r="G18" s="60">
        <v>108.1</v>
      </c>
      <c r="H18" s="20"/>
      <c r="I18" s="60"/>
      <c r="J18" s="204">
        <v>738249.9</v>
      </c>
      <c r="K18" s="60">
        <f t="shared" si="3"/>
        <v>731935.5000000001</v>
      </c>
      <c r="L18" s="491">
        <f t="shared" si="4"/>
        <v>745509.0000000002</v>
      </c>
      <c r="M18" s="491">
        <v>1470185.4000000001</v>
      </c>
      <c r="N18" s="491">
        <v>2215694.4000000004</v>
      </c>
      <c r="P18" s="204">
        <v>690261.3181191103</v>
      </c>
      <c r="Q18" s="60">
        <f t="shared" si="5"/>
        <v>663427.9116872326</v>
      </c>
      <c r="R18" s="491">
        <f t="shared" si="6"/>
        <v>689628.9597166742</v>
      </c>
      <c r="S18" s="491">
        <v>1353689.2298063429</v>
      </c>
      <c r="T18" s="491">
        <v>2043318.189523017</v>
      </c>
      <c r="V18" s="78">
        <f t="shared" si="0"/>
        <v>107</v>
      </c>
      <c r="W18" s="78">
        <f t="shared" si="1"/>
        <v>110.3</v>
      </c>
      <c r="X18" s="78">
        <f t="shared" si="2"/>
        <v>108.1</v>
      </c>
      <c r="Z18" s="93">
        <v>106.95223397591707</v>
      </c>
    </row>
    <row r="19" spans="1:26" ht="21" customHeight="1">
      <c r="A19" s="59" t="s">
        <v>137</v>
      </c>
      <c r="B19" s="364">
        <v>335079.1</v>
      </c>
      <c r="C19" s="364">
        <v>374030.80000000005</v>
      </c>
      <c r="D19" s="364">
        <v>388627.79999999993</v>
      </c>
      <c r="E19" s="204">
        <v>114.6</v>
      </c>
      <c r="F19" s="204">
        <v>135</v>
      </c>
      <c r="G19" s="60">
        <v>131.3</v>
      </c>
      <c r="H19" s="20"/>
      <c r="I19" s="204"/>
      <c r="J19" s="93">
        <v>335079.1</v>
      </c>
      <c r="K19" s="60">
        <f t="shared" si="3"/>
        <v>374030.80000000005</v>
      </c>
      <c r="L19" s="491">
        <f t="shared" si="4"/>
        <v>388627.79999999993</v>
      </c>
      <c r="M19" s="491">
        <v>709109.9</v>
      </c>
      <c r="N19" s="491">
        <v>1097737.7</v>
      </c>
      <c r="P19" s="93">
        <v>292270.42042041227</v>
      </c>
      <c r="Q19" s="60">
        <f t="shared" si="5"/>
        <v>277094.76403546246</v>
      </c>
      <c r="R19" s="491">
        <f t="shared" si="6"/>
        <v>295922.1088941613</v>
      </c>
      <c r="S19" s="491">
        <v>569365.1844558747</v>
      </c>
      <c r="T19" s="491">
        <v>865287.293350036</v>
      </c>
      <c r="V19" s="78">
        <f t="shared" si="0"/>
        <v>114.6</v>
      </c>
      <c r="W19" s="78">
        <f t="shared" si="1"/>
        <v>135</v>
      </c>
      <c r="X19" s="78">
        <f t="shared" si="2"/>
        <v>131.3</v>
      </c>
      <c r="Z19" s="93">
        <v>114.64694221126112</v>
      </c>
    </row>
    <row r="20" spans="1:8" ht="21" customHeight="1">
      <c r="A20" s="59"/>
      <c r="B20" s="158"/>
      <c r="C20" s="97"/>
      <c r="D20" s="97"/>
      <c r="E20" s="98"/>
      <c r="F20" s="97"/>
      <c r="G20" s="97"/>
      <c r="H20" s="97"/>
    </row>
    <row r="21" spans="1:8" ht="21.75" customHeight="1">
      <c r="A21" s="98"/>
      <c r="B21" s="99"/>
      <c r="C21" s="98"/>
      <c r="D21" s="98"/>
      <c r="E21" s="4"/>
      <c r="F21" s="98"/>
      <c r="G21" s="98"/>
      <c r="H21" s="98"/>
    </row>
    <row r="22" s="4" customFormat="1" ht="21" customHeight="1">
      <c r="E22" s="20"/>
    </row>
    <row r="23" spans="2:8" ht="12.75">
      <c r="B23" s="20"/>
      <c r="C23" s="20"/>
      <c r="D23" s="20"/>
      <c r="F23" s="20"/>
      <c r="G23" s="20"/>
      <c r="H23" s="20"/>
    </row>
  </sheetData>
  <sheetProtection/>
  <mergeCells count="2">
    <mergeCell ref="A1:G1"/>
    <mergeCell ref="E3:G3"/>
  </mergeCells>
  <printOptions horizontalCentered="1"/>
  <pageMargins left="0.31496062992125984" right="0"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H13"/>
    </sheetView>
  </sheetViews>
  <sheetFormatPr defaultColWidth="9.140625" defaultRowHeight="12.75"/>
  <cols>
    <col min="1" max="1" width="26.57421875" style="93" customWidth="1"/>
    <col min="2" max="2" width="12.7109375" style="90" customWidth="1"/>
    <col min="3" max="4" width="12.7109375" style="93" customWidth="1"/>
    <col min="5" max="5" width="12.7109375" style="93" hidden="1" customWidth="1"/>
    <col min="6" max="7" width="9.421875" style="93" customWidth="1"/>
    <col min="8" max="8" width="9.140625" style="93" hidden="1" customWidth="1"/>
    <col min="9" max="16384" width="9.140625" style="93" customWidth="1"/>
  </cols>
  <sheetData>
    <row r="1" spans="1:8" s="90" customFormat="1" ht="39.75" customHeight="1">
      <c r="A1" s="633" t="s">
        <v>472</v>
      </c>
      <c r="B1" s="633"/>
      <c r="C1" s="633"/>
      <c r="D1" s="633"/>
      <c r="E1" s="633"/>
      <c r="F1" s="633"/>
      <c r="G1" s="633"/>
      <c r="H1" s="189"/>
    </row>
    <row r="2" spans="1:8" s="90" customFormat="1" ht="21" customHeight="1" thickBot="1">
      <c r="A2" s="66"/>
      <c r="B2" s="66"/>
      <c r="C2" s="66"/>
      <c r="D2" s="66"/>
      <c r="E2" s="66"/>
      <c r="F2" s="66"/>
      <c r="G2" s="63" t="s">
        <v>102</v>
      </c>
      <c r="H2" s="63" t="s">
        <v>102</v>
      </c>
    </row>
    <row r="3" spans="1:8" s="90" customFormat="1" ht="19.5" customHeight="1">
      <c r="A3" s="67"/>
      <c r="B3" s="174" t="s">
        <v>302</v>
      </c>
      <c r="C3" s="174" t="s">
        <v>304</v>
      </c>
      <c r="D3" s="174" t="s">
        <v>306</v>
      </c>
      <c r="E3" s="631" t="s">
        <v>558</v>
      </c>
      <c r="F3" s="627" t="s">
        <v>308</v>
      </c>
      <c r="G3" s="627"/>
      <c r="H3" s="627"/>
    </row>
    <row r="4" spans="1:8" s="90" customFormat="1" ht="19.5" customHeight="1">
      <c r="A4" s="67"/>
      <c r="B4" s="175" t="s">
        <v>301</v>
      </c>
      <c r="C4" s="175" t="s">
        <v>303</v>
      </c>
      <c r="D4" s="175" t="s">
        <v>305</v>
      </c>
      <c r="E4" s="629"/>
      <c r="F4" s="555" t="s">
        <v>276</v>
      </c>
      <c r="G4" s="555"/>
      <c r="H4" s="555"/>
    </row>
    <row r="5" spans="1:8" s="90" customFormat="1" ht="19.5" customHeight="1">
      <c r="A5" s="67"/>
      <c r="B5" s="175" t="s">
        <v>195</v>
      </c>
      <c r="C5" s="175" t="s">
        <v>202</v>
      </c>
      <c r="D5" s="175" t="s">
        <v>203</v>
      </c>
      <c r="E5" s="629"/>
      <c r="F5" s="164" t="s">
        <v>375</v>
      </c>
      <c r="G5" s="164" t="s">
        <v>203</v>
      </c>
      <c r="H5" s="634" t="s">
        <v>558</v>
      </c>
    </row>
    <row r="6" spans="1:8" s="90" customFormat="1" ht="19.5" customHeight="1">
      <c r="A6" s="67"/>
      <c r="B6" s="175" t="s">
        <v>196</v>
      </c>
      <c r="C6" s="175" t="s">
        <v>196</v>
      </c>
      <c r="D6" s="175" t="s">
        <v>196</v>
      </c>
      <c r="E6" s="629"/>
      <c r="F6" s="164" t="s">
        <v>196</v>
      </c>
      <c r="G6" s="164" t="s">
        <v>196</v>
      </c>
      <c r="H6" s="629"/>
    </row>
    <row r="7" spans="1:8" s="90" customFormat="1" ht="19.5" customHeight="1">
      <c r="A7" s="67"/>
      <c r="B7" s="176">
        <v>2023</v>
      </c>
      <c r="C7" s="176">
        <v>2023</v>
      </c>
      <c r="D7" s="176">
        <v>2023</v>
      </c>
      <c r="E7" s="630"/>
      <c r="F7" s="176">
        <v>2023</v>
      </c>
      <c r="G7" s="176">
        <v>2023</v>
      </c>
      <c r="H7" s="630"/>
    </row>
    <row r="8" spans="1:8" s="91" customFormat="1" ht="19.5" customHeight="1">
      <c r="A8" s="9"/>
      <c r="B8" s="92"/>
      <c r="C8" s="92"/>
      <c r="D8" s="92"/>
      <c r="E8" s="92"/>
      <c r="F8" s="92"/>
      <c r="G8" s="69"/>
      <c r="H8" s="69"/>
    </row>
    <row r="9" spans="1:8" s="91" customFormat="1" ht="20.25" customHeight="1">
      <c r="A9" s="177" t="s">
        <v>277</v>
      </c>
      <c r="B9" s="194">
        <f>B10+B11</f>
        <v>1364014</v>
      </c>
      <c r="C9" s="194">
        <f>C10+C11</f>
        <v>1266102</v>
      </c>
      <c r="D9" s="194">
        <f>D10+D11</f>
        <v>10594063</v>
      </c>
      <c r="E9" s="194">
        <f>E10+E11</f>
        <v>13597649</v>
      </c>
      <c r="F9" s="331">
        <v>133.8</v>
      </c>
      <c r="G9" s="331">
        <v>140.2</v>
      </c>
      <c r="H9" s="194">
        <v>135.8</v>
      </c>
    </row>
    <row r="10" spans="1:8" s="94" customFormat="1" ht="21" customHeight="1">
      <c r="A10" s="179" t="s">
        <v>280</v>
      </c>
      <c r="B10" s="364">
        <v>244789</v>
      </c>
      <c r="C10" s="453">
        <v>227742</v>
      </c>
      <c r="D10" s="453">
        <v>1752100</v>
      </c>
      <c r="E10" s="453">
        <v>2302643</v>
      </c>
      <c r="F10" s="20">
        <v>158.5</v>
      </c>
      <c r="G10" s="20">
        <v>149.1</v>
      </c>
      <c r="H10" s="20">
        <v>143.2</v>
      </c>
    </row>
    <row r="11" spans="1:8" ht="21" customHeight="1">
      <c r="A11" s="180" t="s">
        <v>279</v>
      </c>
      <c r="B11" s="364">
        <v>1119225</v>
      </c>
      <c r="C11" s="454">
        <v>1038360</v>
      </c>
      <c r="D11" s="454">
        <v>8841963</v>
      </c>
      <c r="E11" s="454">
        <v>11295006</v>
      </c>
      <c r="F11" s="20">
        <v>129.4</v>
      </c>
      <c r="G11" s="20">
        <v>138.6</v>
      </c>
      <c r="H11" s="20">
        <v>134</v>
      </c>
    </row>
    <row r="12" spans="1:8" ht="21" customHeight="1">
      <c r="A12" s="178" t="s">
        <v>125</v>
      </c>
      <c r="B12" s="380">
        <v>134281</v>
      </c>
      <c r="C12" s="380">
        <v>109865</v>
      </c>
      <c r="D12" s="365">
        <v>539882</v>
      </c>
      <c r="E12" s="365">
        <v>737315</v>
      </c>
      <c r="F12" s="331">
        <v>854.6</v>
      </c>
      <c r="G12" s="69">
        <v>305.7</v>
      </c>
      <c r="H12" s="69">
        <v>357.8</v>
      </c>
    </row>
    <row r="13" spans="1:8" ht="21" customHeight="1">
      <c r="A13" s="178" t="s">
        <v>278</v>
      </c>
      <c r="B13" s="365">
        <v>703069</v>
      </c>
      <c r="C13" s="365">
        <v>705102</v>
      </c>
      <c r="D13" s="365">
        <v>5478256</v>
      </c>
      <c r="E13" s="365">
        <v>7312808</v>
      </c>
      <c r="F13" s="365">
        <v>134.3</v>
      </c>
      <c r="G13" s="365">
        <v>122.4</v>
      </c>
      <c r="H13" s="365">
        <v>121.7</v>
      </c>
    </row>
    <row r="14" spans="1:8" s="91" customFormat="1" ht="21" customHeight="1">
      <c r="A14" s="59"/>
      <c r="B14" s="158"/>
      <c r="C14" s="19"/>
      <c r="D14" s="19"/>
      <c r="E14" s="19"/>
      <c r="F14" s="19"/>
      <c r="G14" s="20"/>
      <c r="H14" s="20"/>
    </row>
    <row r="15" spans="1:8" s="95" customFormat="1" ht="21" customHeight="1">
      <c r="A15" s="59"/>
      <c r="B15" s="158"/>
      <c r="C15" s="158"/>
      <c r="D15" s="158"/>
      <c r="E15" s="158"/>
      <c r="F15" s="19"/>
      <c r="G15" s="20"/>
      <c r="H15" s="20"/>
    </row>
    <row r="16" spans="1:8" s="95" customFormat="1" ht="21" customHeight="1">
      <c r="A16" s="59"/>
      <c r="B16" s="158"/>
      <c r="C16" s="19"/>
      <c r="D16" s="19"/>
      <c r="E16" s="19"/>
      <c r="F16" s="19"/>
      <c r="G16" s="20"/>
      <c r="H16" s="20"/>
    </row>
    <row r="17" spans="1:8" s="95" customFormat="1" ht="21" customHeight="1">
      <c r="A17" s="59"/>
      <c r="B17" s="158"/>
      <c r="C17" s="19"/>
      <c r="D17" s="19"/>
      <c r="E17" s="19"/>
      <c r="F17" s="19"/>
      <c r="G17" s="20"/>
      <c r="H17" s="20"/>
    </row>
    <row r="18" spans="1:8" s="95" customFormat="1" ht="21" customHeight="1">
      <c r="A18" s="59"/>
      <c r="B18" s="158"/>
      <c r="C18" s="19"/>
      <c r="D18" s="19"/>
      <c r="E18" s="19"/>
      <c r="F18" s="19"/>
      <c r="G18" s="20"/>
      <c r="H18" s="20"/>
    </row>
    <row r="19" spans="1:8" s="95" customFormat="1" ht="21" customHeight="1">
      <c r="A19" s="59"/>
      <c r="B19" s="158"/>
      <c r="C19" s="19"/>
      <c r="D19" s="19"/>
      <c r="E19" s="19"/>
      <c r="F19" s="19"/>
      <c r="G19" s="20"/>
      <c r="H19" s="20"/>
    </row>
    <row r="20" spans="1:8" s="95" customFormat="1" ht="21" customHeight="1">
      <c r="A20" s="59"/>
      <c r="B20" s="158"/>
      <c r="C20" s="19"/>
      <c r="D20" s="19"/>
      <c r="E20" s="19"/>
      <c r="F20" s="19"/>
      <c r="G20" s="20"/>
      <c r="H20" s="20"/>
    </row>
    <row r="21" spans="1:8" ht="21" customHeight="1">
      <c r="A21" s="59"/>
      <c r="B21" s="158"/>
      <c r="C21" s="158"/>
      <c r="D21" s="158"/>
      <c r="E21" s="158"/>
      <c r="F21" s="158"/>
      <c r="G21" s="20"/>
      <c r="H21" s="20"/>
    </row>
    <row r="22" spans="1:8" ht="21" customHeight="1">
      <c r="A22" s="59"/>
      <c r="B22" s="96"/>
      <c r="C22" s="97"/>
      <c r="D22" s="97"/>
      <c r="E22" s="97"/>
      <c r="F22" s="97"/>
      <c r="G22" s="97"/>
      <c r="H22" s="97"/>
    </row>
    <row r="23" spans="1:8" ht="21.75" customHeight="1">
      <c r="A23" s="98"/>
      <c r="B23" s="99"/>
      <c r="C23" s="98"/>
      <c r="D23" s="98"/>
      <c r="E23" s="98"/>
      <c r="F23" s="98"/>
      <c r="G23" s="98"/>
      <c r="H23" s="98"/>
    </row>
    <row r="24" s="4" customFormat="1" ht="21" customHeight="1"/>
    <row r="25" spans="2:8" ht="12.75">
      <c r="B25" s="20"/>
      <c r="C25" s="20"/>
      <c r="D25" s="20"/>
      <c r="E25" s="20"/>
      <c r="F25" s="20"/>
      <c r="G25" s="20"/>
      <c r="H25" s="20"/>
    </row>
  </sheetData>
  <sheetProtection/>
  <mergeCells count="4">
    <mergeCell ref="A1:G1"/>
    <mergeCell ref="F3:H3"/>
    <mergeCell ref="H5:H7"/>
    <mergeCell ref="E3:E7"/>
  </mergeCells>
  <printOptions/>
  <pageMargins left="0.56" right="0.2"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G12"/>
    </sheetView>
  </sheetViews>
  <sheetFormatPr defaultColWidth="9.140625" defaultRowHeight="12.75"/>
  <cols>
    <col min="1" max="1" width="37.140625" style="93" customWidth="1"/>
    <col min="2" max="2" width="10.7109375" style="93" bestFit="1" customWidth="1"/>
    <col min="3" max="3" width="11.140625" style="93" customWidth="1"/>
    <col min="4" max="4" width="10.7109375" style="93" customWidth="1"/>
    <col min="5" max="5" width="10.140625" style="93" bestFit="1" customWidth="1"/>
    <col min="6" max="6" width="10.140625" style="93" customWidth="1"/>
    <col min="7" max="7" width="11.140625" style="93" customWidth="1"/>
    <col min="8" max="8" width="4.8515625" style="93" customWidth="1"/>
    <col min="9" max="9" width="10.7109375" style="93" bestFit="1" customWidth="1"/>
    <col min="10" max="16384" width="9.140625" style="93" customWidth="1"/>
  </cols>
  <sheetData>
    <row r="1" spans="1:7" ht="39.75" customHeight="1">
      <c r="A1" s="633" t="s">
        <v>473</v>
      </c>
      <c r="B1" s="633"/>
      <c r="C1" s="633"/>
      <c r="D1" s="633"/>
      <c r="E1" s="633"/>
      <c r="F1" s="633"/>
      <c r="G1" s="633"/>
    </row>
    <row r="2" spans="1:7" ht="21" customHeight="1" thickBot="1">
      <c r="A2" s="66"/>
      <c r="B2" s="66"/>
      <c r="C2" s="66"/>
      <c r="D2" s="66"/>
      <c r="E2" s="66"/>
      <c r="F2" s="66"/>
      <c r="G2" s="63" t="s">
        <v>102</v>
      </c>
    </row>
    <row r="3" spans="1:7" ht="19.5" customHeight="1">
      <c r="A3" s="448"/>
      <c r="B3" s="481" t="s">
        <v>45</v>
      </c>
      <c r="C3" s="481" t="s">
        <v>45</v>
      </c>
      <c r="D3" s="481" t="s">
        <v>193</v>
      </c>
      <c r="E3" s="635" t="s">
        <v>252</v>
      </c>
      <c r="F3" s="635"/>
      <c r="G3" s="635"/>
    </row>
    <row r="4" spans="1:7" ht="19.5" customHeight="1">
      <c r="A4" s="448"/>
      <c r="B4" s="482" t="s">
        <v>255</v>
      </c>
      <c r="C4" s="482" t="s">
        <v>257</v>
      </c>
      <c r="D4" s="482" t="s">
        <v>256</v>
      </c>
      <c r="E4" s="482" t="s">
        <v>258</v>
      </c>
      <c r="F4" s="482" t="s">
        <v>259</v>
      </c>
      <c r="G4" s="482" t="s">
        <v>260</v>
      </c>
    </row>
    <row r="5" spans="1:7" ht="19.5" customHeight="1">
      <c r="A5" s="448"/>
      <c r="B5" s="483" t="s">
        <v>196</v>
      </c>
      <c r="C5" s="483" t="s">
        <v>196</v>
      </c>
      <c r="D5" s="483" t="s">
        <v>196</v>
      </c>
      <c r="E5" s="483" t="s">
        <v>196</v>
      </c>
      <c r="F5" s="483" t="s">
        <v>196</v>
      </c>
      <c r="G5" s="483" t="s">
        <v>196</v>
      </c>
    </row>
    <row r="6" spans="1:7" ht="19.5" customHeight="1">
      <c r="A6" s="448"/>
      <c r="B6" s="165">
        <v>2023</v>
      </c>
      <c r="C6" s="165">
        <v>2023</v>
      </c>
      <c r="D6" s="165">
        <v>2023</v>
      </c>
      <c r="E6" s="165">
        <v>2023</v>
      </c>
      <c r="F6" s="165">
        <v>2023</v>
      </c>
      <c r="G6" s="165">
        <v>2023</v>
      </c>
    </row>
    <row r="7" spans="2:7" s="91" customFormat="1" ht="19.5" customHeight="1">
      <c r="B7" s="484"/>
      <c r="C7" s="484"/>
      <c r="D7" s="484"/>
      <c r="E7" s="484"/>
      <c r="F7" s="484"/>
      <c r="G7" s="485"/>
    </row>
    <row r="8" spans="1:14" s="91" customFormat="1" ht="20.25" customHeight="1">
      <c r="A8" s="486" t="s">
        <v>277</v>
      </c>
      <c r="B8" s="377">
        <f>+B9+B10</f>
        <v>2878270</v>
      </c>
      <c r="C8" s="377">
        <f>+C9+C10</f>
        <v>3560704</v>
      </c>
      <c r="D8" s="377">
        <f>+D9+D10</f>
        <v>4155089</v>
      </c>
      <c r="E8" s="100">
        <v>120.9</v>
      </c>
      <c r="F8" s="100">
        <v>141</v>
      </c>
      <c r="G8" s="100">
        <v>156.8</v>
      </c>
      <c r="I8" s="377"/>
      <c r="J8" s="377"/>
      <c r="K8" s="377"/>
      <c r="L8" s="377"/>
      <c r="M8" s="377"/>
      <c r="N8" s="377"/>
    </row>
    <row r="9" spans="1:14" s="94" customFormat="1" ht="21" customHeight="1">
      <c r="A9" s="487" t="s">
        <v>280</v>
      </c>
      <c r="B9" s="490">
        <v>417422</v>
      </c>
      <c r="C9" s="491">
        <v>564895</v>
      </c>
      <c r="D9" s="491">
        <v>769783</v>
      </c>
      <c r="E9" s="60">
        <v>122.8</v>
      </c>
      <c r="F9" s="60">
        <v>147.6</v>
      </c>
      <c r="G9" s="60">
        <v>170.2</v>
      </c>
      <c r="I9" s="377"/>
      <c r="J9" s="377"/>
      <c r="K9" s="377"/>
      <c r="L9" s="377"/>
      <c r="M9" s="377"/>
      <c r="N9" s="377"/>
    </row>
    <row r="10" spans="1:14" ht="21" customHeight="1">
      <c r="A10" s="488" t="s">
        <v>279</v>
      </c>
      <c r="B10" s="490">
        <v>2460848</v>
      </c>
      <c r="C10" s="491">
        <v>2995809</v>
      </c>
      <c r="D10" s="491">
        <v>3385306</v>
      </c>
      <c r="E10" s="60">
        <v>120.6</v>
      </c>
      <c r="F10" s="60">
        <v>139.8</v>
      </c>
      <c r="G10" s="60">
        <v>154</v>
      </c>
      <c r="I10" s="377"/>
      <c r="J10" s="377"/>
      <c r="K10" s="377"/>
      <c r="L10" s="377"/>
      <c r="M10" s="377"/>
      <c r="N10" s="377"/>
    </row>
    <row r="11" spans="1:14" ht="21" customHeight="1">
      <c r="A11" s="486" t="s">
        <v>125</v>
      </c>
      <c r="B11" s="496">
        <v>20642</v>
      </c>
      <c r="C11" s="377">
        <v>149068</v>
      </c>
      <c r="D11" s="380">
        <v>370172</v>
      </c>
      <c r="E11" s="58">
        <v>124.7</v>
      </c>
      <c r="F11" s="58">
        <v>230.6</v>
      </c>
      <c r="G11" s="100">
        <v>388.1</v>
      </c>
      <c r="I11" s="377"/>
      <c r="J11" s="377"/>
      <c r="K11" s="377"/>
      <c r="L11" s="377"/>
      <c r="M11" s="377"/>
      <c r="N11" s="377"/>
    </row>
    <row r="12" spans="1:14" ht="21" customHeight="1">
      <c r="A12" s="486" t="s">
        <v>278</v>
      </c>
      <c r="B12" s="365">
        <v>1537621</v>
      </c>
      <c r="C12" s="485">
        <v>1795060</v>
      </c>
      <c r="D12" s="485">
        <v>2145575</v>
      </c>
      <c r="E12" s="100">
        <v>105.9</v>
      </c>
      <c r="F12" s="100">
        <v>124.4</v>
      </c>
      <c r="G12" s="100">
        <v>135.8</v>
      </c>
      <c r="I12" s="377"/>
      <c r="J12" s="377"/>
      <c r="K12" s="377"/>
      <c r="L12" s="377"/>
      <c r="M12" s="377"/>
      <c r="N12" s="377"/>
    </row>
    <row r="13" spans="1:7" ht="21" customHeight="1">
      <c r="A13" s="489"/>
      <c r="B13" s="490"/>
      <c r="C13" s="491"/>
      <c r="D13" s="491"/>
      <c r="E13" s="491"/>
      <c r="F13" s="491"/>
      <c r="G13" s="491"/>
    </row>
    <row r="14" ht="21.75" customHeight="1"/>
    <row r="15" s="392" customFormat="1" ht="21" customHeight="1"/>
    <row r="16" spans="2:7" ht="12.75">
      <c r="B16" s="491"/>
      <c r="C16" s="491"/>
      <c r="D16" s="491"/>
      <c r="E16" s="491"/>
      <c r="F16" s="491"/>
      <c r="G16" s="491"/>
    </row>
  </sheetData>
  <sheetProtection/>
  <mergeCells count="2">
    <mergeCell ref="A1:G1"/>
    <mergeCell ref="E3:G3"/>
  </mergeCells>
  <printOptions horizontalCentered="1"/>
  <pageMargins left="0.42" right="0.1968503937007874" top="0.7480314960629921" bottom="0.7480314960629921"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U27"/>
  <sheetViews>
    <sheetView zoomScalePageLayoutView="0" workbookViewId="0" topLeftCell="A5">
      <selection activeCell="A1" sqref="A1:J23"/>
    </sheetView>
  </sheetViews>
  <sheetFormatPr defaultColWidth="9.140625" defaultRowHeight="12.75"/>
  <cols>
    <col min="1" max="1" width="33.140625" style="93" customWidth="1"/>
    <col min="2" max="2" width="8.57421875" style="93" customWidth="1"/>
    <col min="3" max="3" width="8.421875" style="93" customWidth="1"/>
    <col min="4" max="4" width="10.140625" style="93" customWidth="1"/>
    <col min="5" max="5" width="8.7109375" style="93" customWidth="1"/>
    <col min="6" max="6" width="9.140625" style="93" hidden="1" customWidth="1"/>
    <col min="7" max="7" width="0.5625" style="93" customWidth="1"/>
    <col min="8" max="8" width="7.7109375" style="93" customWidth="1"/>
    <col min="9" max="9" width="8.7109375" style="93" customWidth="1"/>
    <col min="10" max="10" width="9.28125" style="93" customWidth="1"/>
    <col min="11" max="11" width="9.57421875" style="93" hidden="1" customWidth="1"/>
    <col min="12" max="12" width="6.421875" style="93" customWidth="1"/>
    <col min="13" max="13" width="9.140625" style="93" hidden="1" customWidth="1"/>
    <col min="14" max="14" width="9.57421875" style="93" hidden="1" customWidth="1"/>
    <col min="15" max="18" width="9.140625" style="93" hidden="1" customWidth="1"/>
    <col min="19" max="21" width="9.140625" style="93" customWidth="1"/>
    <col min="22" max="16384" width="9.140625" style="93" customWidth="1"/>
  </cols>
  <sheetData>
    <row r="1" spans="1:10" ht="31.5" customHeight="1">
      <c r="A1" s="636" t="s">
        <v>417</v>
      </c>
      <c r="B1" s="636"/>
      <c r="C1" s="636"/>
      <c r="D1" s="636"/>
      <c r="E1" s="636"/>
      <c r="F1" s="636"/>
      <c r="G1" s="636"/>
      <c r="H1" s="636"/>
      <c r="I1" s="636"/>
      <c r="J1" s="636"/>
    </row>
    <row r="2" spans="1:11" ht="22.5" customHeight="1" thickBot="1">
      <c r="A2" s="503"/>
      <c r="B2" s="503"/>
      <c r="C2" s="503"/>
      <c r="D2" s="503"/>
      <c r="E2" s="503"/>
      <c r="F2" s="503"/>
      <c r="G2" s="503"/>
      <c r="H2" s="503"/>
      <c r="I2" s="6"/>
      <c r="J2" s="6" t="s">
        <v>242</v>
      </c>
      <c r="K2" s="6" t="s">
        <v>242</v>
      </c>
    </row>
    <row r="3" spans="1:11" ht="69.75" customHeight="1">
      <c r="A3" s="504"/>
      <c r="B3" s="622" t="s">
        <v>474</v>
      </c>
      <c r="C3" s="622" t="s">
        <v>466</v>
      </c>
      <c r="D3" s="622" t="s">
        <v>475</v>
      </c>
      <c r="E3" s="624"/>
      <c r="F3" s="622" t="s">
        <v>556</v>
      </c>
      <c r="G3" s="449"/>
      <c r="H3" s="637" t="s">
        <v>476</v>
      </c>
      <c r="I3" s="637"/>
      <c r="J3" s="622" t="s">
        <v>469</v>
      </c>
      <c r="K3" s="622" t="s">
        <v>559</v>
      </c>
    </row>
    <row r="4" spans="1:15" ht="69.75" customHeight="1">
      <c r="A4" s="504"/>
      <c r="B4" s="623"/>
      <c r="C4" s="623"/>
      <c r="D4" s="18" t="s">
        <v>138</v>
      </c>
      <c r="E4" s="18" t="s">
        <v>58</v>
      </c>
      <c r="F4" s="623"/>
      <c r="G4" s="16"/>
      <c r="H4" s="18" t="s">
        <v>1</v>
      </c>
      <c r="I4" s="18" t="s">
        <v>27</v>
      </c>
      <c r="J4" s="623"/>
      <c r="K4" s="623"/>
      <c r="M4" s="505" t="s">
        <v>491</v>
      </c>
      <c r="N4" s="93" t="s">
        <v>492</v>
      </c>
      <c r="O4" s="93">
        <v>2022</v>
      </c>
    </row>
    <row r="5" spans="1:21" s="91" customFormat="1" ht="30" customHeight="1">
      <c r="A5" s="506" t="s">
        <v>139</v>
      </c>
      <c r="B5" s="131">
        <f>B7+B8+B9</f>
        <v>148711</v>
      </c>
      <c r="C5" s="131">
        <f>C7+C8+C9</f>
        <v>150239</v>
      </c>
      <c r="D5" s="131">
        <f>D7+D8+D9</f>
        <v>1154000</v>
      </c>
      <c r="E5" s="216">
        <v>100</v>
      </c>
      <c r="F5" s="131">
        <f>F7+F8+F9</f>
        <v>1600000</v>
      </c>
      <c r="G5" s="216"/>
      <c r="H5" s="216">
        <f>ROUND(C5/B5*100,1)</f>
        <v>101</v>
      </c>
      <c r="I5" s="58">
        <v>137.2</v>
      </c>
      <c r="J5" s="216">
        <v>93.6</v>
      </c>
      <c r="K5" s="216">
        <v>97.2</v>
      </c>
      <c r="L5" s="380"/>
      <c r="M5" s="131">
        <f>M7+M8+M9</f>
        <v>109506</v>
      </c>
      <c r="N5" s="131">
        <f>N7+N8+N9</f>
        <v>1233356</v>
      </c>
      <c r="O5" s="131">
        <f>O7+O8+O9</f>
        <v>1646019</v>
      </c>
      <c r="P5" s="216">
        <f>ROUND(C5/M5*100,1)</f>
        <v>137.2</v>
      </c>
      <c r="Q5" s="216">
        <f>ROUND(D5/N5*100,1)</f>
        <v>93.6</v>
      </c>
      <c r="R5" s="377">
        <f>ROUND(F5/O5*100,1)</f>
        <v>97.2</v>
      </c>
      <c r="S5" s="484"/>
      <c r="U5" s="484"/>
    </row>
    <row r="6" spans="1:18" ht="21" customHeight="1">
      <c r="A6" s="506" t="s">
        <v>22</v>
      </c>
      <c r="B6" s="507"/>
      <c r="C6" s="508"/>
      <c r="D6" s="507"/>
      <c r="E6" s="509"/>
      <c r="F6" s="509"/>
      <c r="G6" s="509"/>
      <c r="H6" s="216"/>
      <c r="I6" s="60"/>
      <c r="J6" s="215"/>
      <c r="L6" s="78"/>
      <c r="N6" s="510"/>
      <c r="O6" s="510"/>
      <c r="P6" s="215"/>
      <c r="Q6" s="215"/>
      <c r="R6" s="377"/>
    </row>
    <row r="7" spans="1:18" ht="21" customHeight="1">
      <c r="A7" s="489" t="s">
        <v>152</v>
      </c>
      <c r="B7" s="507">
        <v>14250</v>
      </c>
      <c r="C7" s="507">
        <v>8000</v>
      </c>
      <c r="D7" s="507">
        <v>56859</v>
      </c>
      <c r="E7" s="215">
        <f>ROUND(D7/$D$5*100,1)</f>
        <v>4.9</v>
      </c>
      <c r="F7" s="507">
        <v>70359</v>
      </c>
      <c r="G7" s="215"/>
      <c r="H7" s="215">
        <f aca="true" t="shared" si="0" ref="H7:H23">ROUND(C7/B7*100,1)</f>
        <v>56.1</v>
      </c>
      <c r="I7" s="60">
        <v>154.9</v>
      </c>
      <c r="J7" s="215">
        <v>155</v>
      </c>
      <c r="K7" s="215">
        <v>158.4</v>
      </c>
      <c r="L7" s="78"/>
      <c r="M7" s="93">
        <v>5164</v>
      </c>
      <c r="N7" s="78">
        <v>36681</v>
      </c>
      <c r="O7" s="78">
        <v>44416</v>
      </c>
      <c r="P7" s="215">
        <f aca="true" t="shared" si="1" ref="P7:P23">ROUND(C7/M7*100,1)</f>
        <v>154.9</v>
      </c>
      <c r="Q7" s="215">
        <f aca="true" t="shared" si="2" ref="Q7:Q23">ROUND(D7/N7*100,1)</f>
        <v>155</v>
      </c>
      <c r="R7" s="377">
        <f aca="true" t="shared" si="3" ref="R7:R23">ROUND(F7/O7*100,1)</f>
        <v>158.4</v>
      </c>
    </row>
    <row r="8" spans="1:18" ht="21" customHeight="1">
      <c r="A8" s="489" t="s">
        <v>153</v>
      </c>
      <c r="B8" s="507">
        <v>106127</v>
      </c>
      <c r="C8" s="507">
        <v>121813</v>
      </c>
      <c r="D8" s="507">
        <v>919072</v>
      </c>
      <c r="E8" s="215">
        <f>ROUND(D8/$D$5*100,1)</f>
        <v>79.6</v>
      </c>
      <c r="F8" s="507">
        <v>1265072</v>
      </c>
      <c r="G8" s="215"/>
      <c r="H8" s="215">
        <f t="shared" si="0"/>
        <v>114.8</v>
      </c>
      <c r="I8" s="60">
        <v>134.1</v>
      </c>
      <c r="J8" s="215">
        <v>88.2</v>
      </c>
      <c r="K8" s="215">
        <v>91.3</v>
      </c>
      <c r="L8" s="78"/>
      <c r="M8" s="93">
        <v>90869</v>
      </c>
      <c r="N8" s="78">
        <v>1041934</v>
      </c>
      <c r="O8" s="93">
        <v>1385133</v>
      </c>
      <c r="P8" s="215">
        <f t="shared" si="1"/>
        <v>134.1</v>
      </c>
      <c r="Q8" s="215">
        <f t="shared" si="2"/>
        <v>88.2</v>
      </c>
      <c r="R8" s="377">
        <f t="shared" si="3"/>
        <v>91.3</v>
      </c>
    </row>
    <row r="9" spans="1:18" ht="21" customHeight="1">
      <c r="A9" s="489" t="s">
        <v>243</v>
      </c>
      <c r="B9" s="507">
        <v>28334</v>
      </c>
      <c r="C9" s="507">
        <v>20426</v>
      </c>
      <c r="D9" s="507">
        <v>178069</v>
      </c>
      <c r="E9" s="215">
        <f>ROUND(D9/$D$5*100,1)</f>
        <v>15.4</v>
      </c>
      <c r="F9" s="507">
        <v>264569</v>
      </c>
      <c r="G9" s="215"/>
      <c r="H9" s="215">
        <f t="shared" si="0"/>
        <v>72.1</v>
      </c>
      <c r="I9" s="60">
        <v>151.6</v>
      </c>
      <c r="J9" s="215">
        <v>115.1</v>
      </c>
      <c r="K9" s="215">
        <v>122.2</v>
      </c>
      <c r="L9" s="78"/>
      <c r="M9" s="93">
        <v>13473</v>
      </c>
      <c r="N9" s="93">
        <v>154741</v>
      </c>
      <c r="O9" s="93">
        <v>216470</v>
      </c>
      <c r="P9" s="215">
        <f t="shared" si="1"/>
        <v>151.6</v>
      </c>
      <c r="Q9" s="215">
        <f t="shared" si="2"/>
        <v>115.1</v>
      </c>
      <c r="R9" s="377">
        <f t="shared" si="3"/>
        <v>122.2</v>
      </c>
    </row>
    <row r="10" spans="1:18" s="91" customFormat="1" ht="21" customHeight="1">
      <c r="A10" s="506" t="s">
        <v>244</v>
      </c>
      <c r="B10" s="507"/>
      <c r="C10" s="507"/>
      <c r="D10" s="507"/>
      <c r="E10" s="215"/>
      <c r="F10" s="507"/>
      <c r="G10" s="215"/>
      <c r="H10" s="215"/>
      <c r="I10" s="60"/>
      <c r="J10" s="215"/>
      <c r="L10" s="78"/>
      <c r="P10" s="215"/>
      <c r="Q10" s="215"/>
      <c r="R10" s="377"/>
    </row>
    <row r="11" spans="1:18" ht="21" customHeight="1">
      <c r="A11" s="511" t="s">
        <v>140</v>
      </c>
      <c r="B11" s="507">
        <v>10471</v>
      </c>
      <c r="C11" s="507">
        <v>11676</v>
      </c>
      <c r="D11" s="507">
        <v>89053</v>
      </c>
      <c r="E11" s="215">
        <f>ROUND(D11/$D$5*100,1)</f>
        <v>7.7</v>
      </c>
      <c r="F11" s="507">
        <v>123553</v>
      </c>
      <c r="G11" s="215"/>
      <c r="H11" s="215">
        <f t="shared" si="0"/>
        <v>111.5</v>
      </c>
      <c r="I11" s="60">
        <v>84.2</v>
      </c>
      <c r="J11" s="215">
        <v>69.2</v>
      </c>
      <c r="K11" s="215">
        <v>75.8</v>
      </c>
      <c r="L11" s="78"/>
      <c r="M11" s="93">
        <v>13870</v>
      </c>
      <c r="N11" s="93">
        <v>128669</v>
      </c>
      <c r="O11" s="93">
        <v>163010</v>
      </c>
      <c r="P11" s="215">
        <f t="shared" si="1"/>
        <v>84.2</v>
      </c>
      <c r="Q11" s="215">
        <f t="shared" si="2"/>
        <v>69.2</v>
      </c>
      <c r="R11" s="377">
        <f t="shared" si="3"/>
        <v>75.8</v>
      </c>
    </row>
    <row r="12" spans="1:18" ht="21" customHeight="1">
      <c r="A12" s="511" t="s">
        <v>561</v>
      </c>
      <c r="B12" s="493">
        <v>0</v>
      </c>
      <c r="C12" s="493">
        <v>0</v>
      </c>
      <c r="D12" s="507">
        <v>1354</v>
      </c>
      <c r="E12" s="215">
        <f>ROUND(D12/$D$5*100,1)</f>
        <v>0.1</v>
      </c>
      <c r="F12" s="507">
        <v>1354</v>
      </c>
      <c r="G12" s="215"/>
      <c r="H12" s="493">
        <v>0</v>
      </c>
      <c r="I12" s="493">
        <v>0</v>
      </c>
      <c r="J12" s="215">
        <v>386.9</v>
      </c>
      <c r="K12" s="215">
        <v>61.9</v>
      </c>
      <c r="L12" s="78"/>
      <c r="M12" s="93">
        <v>135</v>
      </c>
      <c r="N12" s="93">
        <v>350</v>
      </c>
      <c r="O12" s="93">
        <v>2186</v>
      </c>
      <c r="P12" s="215">
        <f t="shared" si="1"/>
        <v>0</v>
      </c>
      <c r="Q12" s="215">
        <f t="shared" si="2"/>
        <v>386.9</v>
      </c>
      <c r="R12" s="377">
        <f t="shared" si="3"/>
        <v>61.9</v>
      </c>
    </row>
    <row r="13" spans="1:18" ht="21" customHeight="1">
      <c r="A13" s="511" t="s">
        <v>141</v>
      </c>
      <c r="B13" s="507">
        <v>14250</v>
      </c>
      <c r="C13" s="507">
        <v>8000</v>
      </c>
      <c r="D13" s="507">
        <v>56859</v>
      </c>
      <c r="E13" s="215">
        <f aca="true" t="shared" si="4" ref="E13:E22">ROUND(D13/$D$5*100,1)</f>
        <v>4.9</v>
      </c>
      <c r="F13" s="507">
        <v>70359</v>
      </c>
      <c r="G13" s="215"/>
      <c r="H13" s="215">
        <f t="shared" si="0"/>
        <v>56.1</v>
      </c>
      <c r="I13" s="60">
        <v>154.9</v>
      </c>
      <c r="J13" s="215">
        <v>155</v>
      </c>
      <c r="K13" s="215">
        <v>158.4</v>
      </c>
      <c r="L13" s="78"/>
      <c r="M13" s="93">
        <v>5164</v>
      </c>
      <c r="N13" s="93">
        <v>36681</v>
      </c>
      <c r="O13" s="93">
        <v>44416</v>
      </c>
      <c r="P13" s="215">
        <f t="shared" si="1"/>
        <v>154.9</v>
      </c>
      <c r="Q13" s="215">
        <f t="shared" si="2"/>
        <v>155</v>
      </c>
      <c r="R13" s="377">
        <f t="shared" si="3"/>
        <v>158.4</v>
      </c>
    </row>
    <row r="14" spans="1:18" ht="21" customHeight="1">
      <c r="A14" s="511" t="s">
        <v>142</v>
      </c>
      <c r="B14" s="507">
        <v>8243</v>
      </c>
      <c r="C14" s="507">
        <v>7009</v>
      </c>
      <c r="D14" s="507">
        <v>65886</v>
      </c>
      <c r="E14" s="215">
        <f t="shared" si="4"/>
        <v>5.7</v>
      </c>
      <c r="F14" s="507">
        <v>93156</v>
      </c>
      <c r="G14" s="215"/>
      <c r="H14" s="215">
        <f t="shared" si="0"/>
        <v>85</v>
      </c>
      <c r="I14" s="60">
        <v>126.6</v>
      </c>
      <c r="J14" s="215">
        <v>140.4</v>
      </c>
      <c r="K14" s="215">
        <v>122.7</v>
      </c>
      <c r="L14" s="78"/>
      <c r="M14" s="93">
        <v>5535</v>
      </c>
      <c r="N14" s="93">
        <v>46929</v>
      </c>
      <c r="O14" s="93">
        <v>75908</v>
      </c>
      <c r="P14" s="215">
        <f t="shared" si="1"/>
        <v>126.6</v>
      </c>
      <c r="Q14" s="215">
        <f t="shared" si="2"/>
        <v>140.4</v>
      </c>
      <c r="R14" s="377">
        <f t="shared" si="3"/>
        <v>122.7</v>
      </c>
    </row>
    <row r="15" spans="1:18" ht="21" customHeight="1">
      <c r="A15" s="511" t="s">
        <v>143</v>
      </c>
      <c r="B15" s="507">
        <v>2905</v>
      </c>
      <c r="C15" s="507">
        <v>3488</v>
      </c>
      <c r="D15" s="507">
        <v>24781</v>
      </c>
      <c r="E15" s="215">
        <f t="shared" si="4"/>
        <v>2.1</v>
      </c>
      <c r="F15" s="507">
        <v>3351</v>
      </c>
      <c r="G15" s="215"/>
      <c r="H15" s="215">
        <f t="shared" si="0"/>
        <v>120.1</v>
      </c>
      <c r="I15" s="60">
        <v>155.7</v>
      </c>
      <c r="J15" s="215">
        <v>75.7</v>
      </c>
      <c r="K15" s="215">
        <v>8.3</v>
      </c>
      <c r="L15" s="78"/>
      <c r="M15" s="93">
        <v>2240</v>
      </c>
      <c r="N15" s="93">
        <v>32740</v>
      </c>
      <c r="O15" s="93">
        <v>40353</v>
      </c>
      <c r="P15" s="215">
        <f t="shared" si="1"/>
        <v>155.7</v>
      </c>
      <c r="Q15" s="215">
        <f t="shared" si="2"/>
        <v>75.7</v>
      </c>
      <c r="R15" s="377">
        <f t="shared" si="3"/>
        <v>8.3</v>
      </c>
    </row>
    <row r="16" spans="1:18" ht="21" customHeight="1">
      <c r="A16" s="511" t="s">
        <v>144</v>
      </c>
      <c r="B16" s="507">
        <v>7764</v>
      </c>
      <c r="C16" s="507">
        <v>10500</v>
      </c>
      <c r="D16" s="507">
        <v>108687</v>
      </c>
      <c r="E16" s="215">
        <f t="shared" si="4"/>
        <v>9.4</v>
      </c>
      <c r="F16" s="507">
        <v>135467</v>
      </c>
      <c r="G16" s="215"/>
      <c r="H16" s="215">
        <f t="shared" si="0"/>
        <v>135.2</v>
      </c>
      <c r="I16" s="60">
        <v>170.5</v>
      </c>
      <c r="J16" s="215">
        <v>77</v>
      </c>
      <c r="K16" s="215">
        <v>76.7</v>
      </c>
      <c r="L16" s="78"/>
      <c r="M16" s="93">
        <v>6157</v>
      </c>
      <c r="N16" s="93">
        <v>141144</v>
      </c>
      <c r="O16" s="93">
        <v>176698</v>
      </c>
      <c r="P16" s="215">
        <f t="shared" si="1"/>
        <v>170.5</v>
      </c>
      <c r="Q16" s="215">
        <f t="shared" si="2"/>
        <v>77</v>
      </c>
      <c r="R16" s="377">
        <f t="shared" si="3"/>
        <v>76.7</v>
      </c>
    </row>
    <row r="17" spans="1:18" ht="21" customHeight="1">
      <c r="A17" s="511" t="s">
        <v>145</v>
      </c>
      <c r="B17" s="507">
        <v>43094</v>
      </c>
      <c r="C17" s="507">
        <v>40761</v>
      </c>
      <c r="D17" s="507">
        <v>251605</v>
      </c>
      <c r="E17" s="215">
        <f>ROUND(D17/$D$5*100,1)+0.1</f>
        <v>21.900000000000002</v>
      </c>
      <c r="F17" s="507">
        <v>365605</v>
      </c>
      <c r="G17" s="215"/>
      <c r="H17" s="215">
        <f t="shared" si="0"/>
        <v>94.6</v>
      </c>
      <c r="I17" s="60">
        <v>152.6</v>
      </c>
      <c r="J17" s="215">
        <v>103.1</v>
      </c>
      <c r="K17" s="215">
        <v>116.3</v>
      </c>
      <c r="L17" s="78"/>
      <c r="M17" s="93">
        <v>26716</v>
      </c>
      <c r="N17" s="93">
        <v>244125</v>
      </c>
      <c r="O17" s="93">
        <v>314368</v>
      </c>
      <c r="P17" s="215">
        <f t="shared" si="1"/>
        <v>152.6</v>
      </c>
      <c r="Q17" s="215">
        <f t="shared" si="2"/>
        <v>103.1</v>
      </c>
      <c r="R17" s="377">
        <f t="shared" si="3"/>
        <v>116.3</v>
      </c>
    </row>
    <row r="18" spans="1:18" ht="21" customHeight="1">
      <c r="A18" s="511" t="s">
        <v>146</v>
      </c>
      <c r="B18" s="507">
        <v>23831</v>
      </c>
      <c r="C18" s="507">
        <v>28607</v>
      </c>
      <c r="D18" s="507">
        <v>276751</v>
      </c>
      <c r="E18" s="215">
        <f t="shared" si="4"/>
        <v>24</v>
      </c>
      <c r="F18" s="507">
        <v>369751</v>
      </c>
      <c r="G18" s="215"/>
      <c r="H18" s="215">
        <f t="shared" si="0"/>
        <v>120</v>
      </c>
      <c r="I18" s="60">
        <v>102.8</v>
      </c>
      <c r="J18" s="215">
        <v>73.3</v>
      </c>
      <c r="K18" s="215">
        <v>71.7</v>
      </c>
      <c r="L18" s="78"/>
      <c r="M18" s="93">
        <v>27835</v>
      </c>
      <c r="N18" s="93">
        <v>377585</v>
      </c>
      <c r="O18" s="93">
        <v>515433</v>
      </c>
      <c r="P18" s="215">
        <f t="shared" si="1"/>
        <v>102.8</v>
      </c>
      <c r="Q18" s="215">
        <f t="shared" si="2"/>
        <v>73.3</v>
      </c>
      <c r="R18" s="377">
        <f t="shared" si="3"/>
        <v>71.7</v>
      </c>
    </row>
    <row r="19" spans="1:18" ht="21" customHeight="1">
      <c r="A19" s="511" t="s">
        <v>147</v>
      </c>
      <c r="B19" s="507">
        <v>36363</v>
      </c>
      <c r="C19" s="507">
        <v>38290</v>
      </c>
      <c r="D19" s="507">
        <v>262103</v>
      </c>
      <c r="E19" s="215">
        <f t="shared" si="4"/>
        <v>22.7</v>
      </c>
      <c r="F19" s="507">
        <v>384103</v>
      </c>
      <c r="G19" s="215"/>
      <c r="H19" s="215">
        <f t="shared" si="0"/>
        <v>105.3</v>
      </c>
      <c r="I19" s="60">
        <v>180.9</v>
      </c>
      <c r="J19" s="215">
        <v>124.2</v>
      </c>
      <c r="K19" s="215">
        <v>131</v>
      </c>
      <c r="L19" s="78"/>
      <c r="M19" s="93">
        <v>21166</v>
      </c>
      <c r="N19" s="93">
        <v>211015</v>
      </c>
      <c r="O19" s="93">
        <v>293291</v>
      </c>
      <c r="P19" s="215">
        <f t="shared" si="1"/>
        <v>180.9</v>
      </c>
      <c r="Q19" s="215">
        <f t="shared" si="2"/>
        <v>124.2</v>
      </c>
      <c r="R19" s="377">
        <f t="shared" si="3"/>
        <v>131</v>
      </c>
    </row>
    <row r="20" spans="1:18" ht="21" customHeight="1">
      <c r="A20" s="511" t="s">
        <v>148</v>
      </c>
      <c r="B20" s="507">
        <v>105</v>
      </c>
      <c r="C20" s="507">
        <v>140</v>
      </c>
      <c r="D20" s="507">
        <v>2818</v>
      </c>
      <c r="E20" s="215">
        <f>ROUND(D20/$D$5*100,1)+0.1</f>
        <v>0.30000000000000004</v>
      </c>
      <c r="F20" s="507">
        <v>3568</v>
      </c>
      <c r="G20" s="215"/>
      <c r="H20" s="215">
        <f t="shared" si="0"/>
        <v>133.3</v>
      </c>
      <c r="I20" s="60">
        <v>241.4</v>
      </c>
      <c r="J20" s="215">
        <v>97.9</v>
      </c>
      <c r="K20" s="215">
        <v>91.7</v>
      </c>
      <c r="L20" s="78"/>
      <c r="M20" s="93">
        <v>58</v>
      </c>
      <c r="N20" s="93">
        <v>2879</v>
      </c>
      <c r="O20" s="93">
        <v>3892</v>
      </c>
      <c r="P20" s="215">
        <f t="shared" si="1"/>
        <v>241.4</v>
      </c>
      <c r="Q20" s="215">
        <f t="shared" si="2"/>
        <v>97.9</v>
      </c>
      <c r="R20" s="377">
        <f t="shared" si="3"/>
        <v>91.7</v>
      </c>
    </row>
    <row r="21" spans="1:18" ht="21" customHeight="1">
      <c r="A21" s="511" t="s">
        <v>149</v>
      </c>
      <c r="B21" s="507">
        <v>74</v>
      </c>
      <c r="C21" s="507">
        <v>28</v>
      </c>
      <c r="D21" s="507">
        <v>449</v>
      </c>
      <c r="E21" s="493">
        <v>0</v>
      </c>
      <c r="F21" s="507">
        <v>599</v>
      </c>
      <c r="G21" s="510"/>
      <c r="H21" s="215">
        <f t="shared" si="0"/>
        <v>37.8</v>
      </c>
      <c r="I21" s="60">
        <v>60.9</v>
      </c>
      <c r="J21" s="215">
        <v>44.7</v>
      </c>
      <c r="K21" s="215">
        <v>38.4</v>
      </c>
      <c r="L21" s="78"/>
      <c r="M21" s="93">
        <v>46</v>
      </c>
      <c r="N21" s="93">
        <v>1005</v>
      </c>
      <c r="O21" s="93">
        <v>1561</v>
      </c>
      <c r="P21" s="215">
        <f t="shared" si="1"/>
        <v>60.9</v>
      </c>
      <c r="Q21" s="215">
        <f t="shared" si="2"/>
        <v>44.7</v>
      </c>
      <c r="R21" s="377">
        <f t="shared" si="3"/>
        <v>38.4</v>
      </c>
    </row>
    <row r="22" spans="1:18" ht="21" customHeight="1">
      <c r="A22" s="512" t="s">
        <v>150</v>
      </c>
      <c r="B22" s="507">
        <v>47</v>
      </c>
      <c r="C22" s="507">
        <v>85</v>
      </c>
      <c r="D22" s="507">
        <v>1190</v>
      </c>
      <c r="E22" s="215">
        <f t="shared" si="4"/>
        <v>0.1</v>
      </c>
      <c r="F22" s="507">
        <v>1340</v>
      </c>
      <c r="G22" s="215"/>
      <c r="H22" s="215">
        <f t="shared" si="0"/>
        <v>180.9</v>
      </c>
      <c r="I22" s="493">
        <v>0</v>
      </c>
      <c r="J22" s="215">
        <v>362.8</v>
      </c>
      <c r="K22" s="215">
        <v>258.7</v>
      </c>
      <c r="L22" s="78"/>
      <c r="N22" s="93">
        <v>328</v>
      </c>
      <c r="O22" s="93">
        <v>518</v>
      </c>
      <c r="P22" s="215"/>
      <c r="Q22" s="215">
        <f t="shared" si="2"/>
        <v>362.8</v>
      </c>
      <c r="R22" s="377">
        <f t="shared" si="3"/>
        <v>258.7</v>
      </c>
    </row>
    <row r="23" spans="1:18" ht="21" customHeight="1">
      <c r="A23" s="511" t="s">
        <v>151</v>
      </c>
      <c r="B23" s="507">
        <f>B5-SUM(B11:B22)</f>
        <v>1564</v>
      </c>
      <c r="C23" s="507">
        <f>C5-SUM(C11:C22)</f>
        <v>1655</v>
      </c>
      <c r="D23" s="507">
        <f>D5-SUM(D11:D22)</f>
        <v>12464</v>
      </c>
      <c r="E23" s="215">
        <f>ROUND(D23/$D$5*100,1)</f>
        <v>1.1</v>
      </c>
      <c r="F23" s="507">
        <f>F5-SUM(F11:F22)</f>
        <v>47794</v>
      </c>
      <c r="G23" s="78"/>
      <c r="H23" s="215">
        <f t="shared" si="0"/>
        <v>105.8</v>
      </c>
      <c r="I23" s="60">
        <v>283.4</v>
      </c>
      <c r="J23" s="215">
        <v>125.8</v>
      </c>
      <c r="K23" s="215">
        <v>332.2</v>
      </c>
      <c r="L23" s="78"/>
      <c r="M23" s="507">
        <f>M5-SUM(M11:M22)</f>
        <v>584</v>
      </c>
      <c r="N23" s="507">
        <f>N5-SUM(N11:N22)</f>
        <v>9906</v>
      </c>
      <c r="O23" s="507">
        <f>O5-SUM(O11:O22)</f>
        <v>14385</v>
      </c>
      <c r="P23" s="215">
        <f t="shared" si="1"/>
        <v>283.4</v>
      </c>
      <c r="Q23" s="215">
        <f t="shared" si="2"/>
        <v>125.8</v>
      </c>
      <c r="R23" s="377">
        <f t="shared" si="3"/>
        <v>332.2</v>
      </c>
    </row>
    <row r="24" spans="1:10" ht="21" customHeight="1">
      <c r="A24" s="511"/>
      <c r="B24" s="507"/>
      <c r="C24" s="508"/>
      <c r="D24" s="507"/>
      <c r="E24" s="215"/>
      <c r="F24" s="215"/>
      <c r="G24" s="78"/>
      <c r="H24" s="215"/>
      <c r="I24" s="60"/>
      <c r="J24" s="215"/>
    </row>
    <row r="25" ht="21.75" customHeight="1">
      <c r="E25" s="78"/>
    </row>
    <row r="26" s="4" customFormat="1" ht="21" customHeight="1">
      <c r="D26" s="31"/>
    </row>
    <row r="27" spans="1:7" ht="19.5" customHeight="1">
      <c r="A27" s="513"/>
      <c r="D27" s="491"/>
      <c r="E27" s="510"/>
      <c r="F27" s="510"/>
      <c r="G27" s="510"/>
    </row>
  </sheetData>
  <sheetProtection/>
  <mergeCells count="8">
    <mergeCell ref="K3:K4"/>
    <mergeCell ref="A1:J1"/>
    <mergeCell ref="B3:B4"/>
    <mergeCell ref="C3:C4"/>
    <mergeCell ref="D3:E3"/>
    <mergeCell ref="H3:I3"/>
    <mergeCell ref="J3:J4"/>
    <mergeCell ref="F3:F4"/>
  </mergeCells>
  <printOptions horizontalCentered="1"/>
  <pageMargins left="0.47" right="0.2"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O23"/>
  <sheetViews>
    <sheetView zoomScalePageLayoutView="0" workbookViewId="0" topLeftCell="A16">
      <selection activeCell="A1" sqref="A1:J20"/>
    </sheetView>
  </sheetViews>
  <sheetFormatPr defaultColWidth="9.140625" defaultRowHeight="12.75"/>
  <cols>
    <col min="1" max="1" width="33.57421875" style="104" customWidth="1"/>
    <col min="2" max="2" width="9.28125" style="104" customWidth="1"/>
    <col min="3" max="3" width="8.7109375" style="104" customWidth="1"/>
    <col min="4" max="4" width="8.00390625" style="104" customWidth="1"/>
    <col min="5" max="5" width="8.28125" style="104" customWidth="1"/>
    <col min="6" max="6" width="8.28125" style="104" hidden="1" customWidth="1"/>
    <col min="7" max="7" width="0.42578125" style="104" customWidth="1"/>
    <col min="8" max="8" width="8.28125" style="104" customWidth="1"/>
    <col min="9" max="9" width="8.57421875" style="104" customWidth="1"/>
    <col min="10" max="10" width="9.00390625" style="104" customWidth="1"/>
    <col min="11" max="11" width="9.140625" style="104" hidden="1" customWidth="1"/>
    <col min="12" max="13" width="11.421875" style="104" hidden="1" customWidth="1"/>
    <col min="14" max="14" width="11.00390625" style="104" hidden="1" customWidth="1"/>
    <col min="15" max="15" width="10.7109375" style="79" hidden="1" customWidth="1"/>
    <col min="16" max="16384" width="9.140625" style="104" customWidth="1"/>
  </cols>
  <sheetData>
    <row r="1" spans="1:10" ht="39.75" customHeight="1">
      <c r="A1" s="636" t="s">
        <v>418</v>
      </c>
      <c r="B1" s="636"/>
      <c r="C1" s="636"/>
      <c r="D1" s="636"/>
      <c r="E1" s="636"/>
      <c r="F1" s="636"/>
      <c r="G1" s="636"/>
      <c r="H1" s="636"/>
      <c r="I1" s="636"/>
      <c r="J1" s="636"/>
    </row>
    <row r="2" spans="1:11" ht="21" customHeight="1" thickBot="1">
      <c r="A2" s="503"/>
      <c r="B2" s="503"/>
      <c r="C2" s="503"/>
      <c r="D2" s="503"/>
      <c r="E2" s="503"/>
      <c r="F2" s="503"/>
      <c r="G2" s="503"/>
      <c r="H2" s="503"/>
      <c r="I2" s="6"/>
      <c r="J2" s="6" t="s">
        <v>242</v>
      </c>
      <c r="K2" s="55" t="s">
        <v>242</v>
      </c>
    </row>
    <row r="3" spans="1:11" s="79" customFormat="1" ht="61.5" customHeight="1">
      <c r="A3" s="504"/>
      <c r="B3" s="622" t="s">
        <v>474</v>
      </c>
      <c r="C3" s="622" t="s">
        <v>466</v>
      </c>
      <c r="D3" s="622" t="s">
        <v>475</v>
      </c>
      <c r="E3" s="624"/>
      <c r="F3" s="622" t="s">
        <v>556</v>
      </c>
      <c r="G3" s="449"/>
      <c r="H3" s="637" t="s">
        <v>476</v>
      </c>
      <c r="I3" s="637"/>
      <c r="J3" s="622" t="s">
        <v>469</v>
      </c>
      <c r="K3" s="622" t="s">
        <v>559</v>
      </c>
    </row>
    <row r="4" spans="1:13" s="79" customFormat="1" ht="69.75" customHeight="1">
      <c r="A4" s="504"/>
      <c r="B4" s="623"/>
      <c r="C4" s="623"/>
      <c r="D4" s="18" t="s">
        <v>138</v>
      </c>
      <c r="E4" s="18" t="s">
        <v>58</v>
      </c>
      <c r="F4" s="623"/>
      <c r="G4" s="16"/>
      <c r="H4" s="18" t="s">
        <v>1</v>
      </c>
      <c r="I4" s="18" t="s">
        <v>27</v>
      </c>
      <c r="J4" s="623"/>
      <c r="K4" s="623"/>
      <c r="L4" s="450" t="s">
        <v>491</v>
      </c>
      <c r="M4" s="79" t="s">
        <v>492</v>
      </c>
    </row>
    <row r="5" spans="1:15" s="105" customFormat="1" ht="30" customHeight="1">
      <c r="A5" s="506" t="s">
        <v>139</v>
      </c>
      <c r="B5" s="131">
        <f>B7+B8+B9</f>
        <v>35228</v>
      </c>
      <c r="C5" s="131">
        <f>C7+C8+C9</f>
        <v>36707</v>
      </c>
      <c r="D5" s="131">
        <f>D7+D8+D9</f>
        <v>321920</v>
      </c>
      <c r="E5" s="58">
        <v>100</v>
      </c>
      <c r="F5" s="131">
        <f>F7+F8+F9</f>
        <v>0</v>
      </c>
      <c r="G5" s="58"/>
      <c r="H5" s="58">
        <f>ROUND(C5/B5*100,1)</f>
        <v>104.2</v>
      </c>
      <c r="I5" s="216">
        <v>100.3</v>
      </c>
      <c r="J5" s="216">
        <v>91.2</v>
      </c>
      <c r="L5" s="131">
        <f>L7+L8+L9</f>
        <v>36580</v>
      </c>
      <c r="M5" s="131">
        <f>M7+M8+M9</f>
        <v>353069</v>
      </c>
      <c r="N5" s="100">
        <f>ROUND(C5/L5*100,1)</f>
        <v>100.3</v>
      </c>
      <c r="O5" s="452">
        <f>ROUND(D5/M5*100,1)</f>
        <v>91.2</v>
      </c>
    </row>
    <row r="6" spans="1:15" s="105" customFormat="1" ht="24.75" customHeight="1">
      <c r="A6" s="506" t="s">
        <v>22</v>
      </c>
      <c r="B6" s="648"/>
      <c r="C6" s="648"/>
      <c r="D6" s="507"/>
      <c r="E6" s="648"/>
      <c r="F6" s="648"/>
      <c r="G6" s="648"/>
      <c r="H6" s="60"/>
      <c r="I6" s="215"/>
      <c r="J6" s="215"/>
      <c r="L6" s="103"/>
      <c r="M6" s="359"/>
      <c r="N6" s="100"/>
      <c r="O6" s="452"/>
    </row>
    <row r="7" spans="1:15" ht="19.5" customHeight="1">
      <c r="A7" s="489" t="s">
        <v>152</v>
      </c>
      <c r="B7" s="649">
        <f>D7-C7</f>
        <v>0</v>
      </c>
      <c r="C7" s="647">
        <v>0</v>
      </c>
      <c r="D7" s="647">
        <v>0</v>
      </c>
      <c r="E7" s="647">
        <v>0</v>
      </c>
      <c r="F7" s="647">
        <v>0</v>
      </c>
      <c r="G7" s="60"/>
      <c r="H7" s="647">
        <v>0</v>
      </c>
      <c r="I7" s="647">
        <v>0</v>
      </c>
      <c r="J7" s="647">
        <v>0</v>
      </c>
      <c r="K7" s="159">
        <v>0</v>
      </c>
      <c r="L7" s="159"/>
      <c r="M7" s="359"/>
      <c r="N7" s="102"/>
      <c r="O7" s="159">
        <v>0</v>
      </c>
    </row>
    <row r="8" spans="1:15" ht="19.5" customHeight="1">
      <c r="A8" s="489" t="s">
        <v>153</v>
      </c>
      <c r="B8" s="507">
        <v>24434</v>
      </c>
      <c r="C8" s="507">
        <v>27274</v>
      </c>
      <c r="D8" s="507">
        <v>248963</v>
      </c>
      <c r="E8" s="60">
        <f>D8/$D$5*100</f>
        <v>77.33691600397614</v>
      </c>
      <c r="F8" s="60"/>
      <c r="G8" s="60"/>
      <c r="H8" s="60">
        <f>ROUND(C8/B8*100,1)</f>
        <v>111.6</v>
      </c>
      <c r="I8" s="215">
        <v>100.3</v>
      </c>
      <c r="J8" s="215">
        <v>92.1</v>
      </c>
      <c r="L8" s="103">
        <v>27181</v>
      </c>
      <c r="M8" s="103">
        <v>270271</v>
      </c>
      <c r="N8" s="100">
        <f aca="true" t="shared" si="0" ref="N8:N20">ROUND(C8/L8*100,1)</f>
        <v>100.3</v>
      </c>
      <c r="O8" s="452">
        <f aca="true" t="shared" si="1" ref="O8:O20">ROUND(D8/M8*100,1)</f>
        <v>92.1</v>
      </c>
    </row>
    <row r="9" spans="1:15" ht="19.5" customHeight="1">
      <c r="A9" s="489" t="s">
        <v>243</v>
      </c>
      <c r="B9" s="507">
        <v>10794</v>
      </c>
      <c r="C9" s="507">
        <v>9433</v>
      </c>
      <c r="D9" s="507">
        <v>72957</v>
      </c>
      <c r="E9" s="60">
        <f>D9/$D$5*100</f>
        <v>22.663083996023854</v>
      </c>
      <c r="F9" s="60"/>
      <c r="G9" s="60"/>
      <c r="H9" s="60">
        <f aca="true" t="shared" si="2" ref="H9:H18">ROUND(C9/B9*100,1)</f>
        <v>87.4</v>
      </c>
      <c r="I9" s="215">
        <v>100.4</v>
      </c>
      <c r="J9" s="215">
        <v>88.1</v>
      </c>
      <c r="L9" s="103">
        <v>9399</v>
      </c>
      <c r="M9" s="103">
        <v>82798</v>
      </c>
      <c r="N9" s="100">
        <f t="shared" si="0"/>
        <v>100.4</v>
      </c>
      <c r="O9" s="452">
        <f t="shared" si="1"/>
        <v>88.1</v>
      </c>
    </row>
    <row r="10" spans="1:15" s="105" customFormat="1" ht="24.75" customHeight="1">
      <c r="A10" s="506" t="s">
        <v>244</v>
      </c>
      <c r="B10" s="507"/>
      <c r="C10" s="507"/>
      <c r="D10" s="507"/>
      <c r="E10" s="60"/>
      <c r="F10" s="60"/>
      <c r="G10" s="60"/>
      <c r="H10" s="60"/>
      <c r="I10" s="215"/>
      <c r="J10" s="215"/>
      <c r="L10" s="103"/>
      <c r="M10" s="359"/>
      <c r="N10" s="100"/>
      <c r="O10" s="452"/>
    </row>
    <row r="11" spans="1:15" ht="19.5" customHeight="1">
      <c r="A11" s="511" t="s">
        <v>140</v>
      </c>
      <c r="B11" s="507">
        <v>9628</v>
      </c>
      <c r="C11" s="507">
        <v>10096</v>
      </c>
      <c r="D11" s="507">
        <v>71290</v>
      </c>
      <c r="E11" s="60">
        <f>ROUND(D11/$D$5*100,1)</f>
        <v>22.1</v>
      </c>
      <c r="F11" s="60"/>
      <c r="G11" s="60"/>
      <c r="H11" s="60">
        <f t="shared" si="2"/>
        <v>104.9</v>
      </c>
      <c r="I11" s="215">
        <v>81.9</v>
      </c>
      <c r="J11" s="215">
        <v>84.2</v>
      </c>
      <c r="L11" s="103">
        <v>12321</v>
      </c>
      <c r="M11" s="103">
        <v>84680</v>
      </c>
      <c r="N11" s="100">
        <f t="shared" si="0"/>
        <v>81.9</v>
      </c>
      <c r="O11" s="452">
        <f t="shared" si="1"/>
        <v>84.2</v>
      </c>
    </row>
    <row r="12" spans="1:15" ht="19.5" customHeight="1">
      <c r="A12" s="511" t="s">
        <v>154</v>
      </c>
      <c r="B12" s="507">
        <v>4883</v>
      </c>
      <c r="C12" s="507">
        <v>5520</v>
      </c>
      <c r="D12" s="507">
        <v>35275</v>
      </c>
      <c r="E12" s="60">
        <f aca="true" t="shared" si="3" ref="E12:E20">ROUND(D12/$D$5*100,1)</f>
        <v>11</v>
      </c>
      <c r="F12" s="60"/>
      <c r="G12" s="60"/>
      <c r="H12" s="60">
        <f t="shared" si="2"/>
        <v>113</v>
      </c>
      <c r="I12" s="215">
        <v>109.8</v>
      </c>
      <c r="J12" s="215">
        <v>62.7</v>
      </c>
      <c r="L12" s="103">
        <v>5026</v>
      </c>
      <c r="M12" s="103">
        <v>56220</v>
      </c>
      <c r="N12" s="100">
        <f t="shared" si="0"/>
        <v>109.8</v>
      </c>
      <c r="O12" s="452">
        <f t="shared" si="1"/>
        <v>62.7</v>
      </c>
    </row>
    <row r="13" spans="1:15" ht="19.5" customHeight="1">
      <c r="A13" s="511" t="s">
        <v>155</v>
      </c>
      <c r="B13" s="507">
        <v>1159</v>
      </c>
      <c r="C13" s="507">
        <v>1056</v>
      </c>
      <c r="D13" s="507">
        <v>14546</v>
      </c>
      <c r="E13" s="60">
        <f t="shared" si="3"/>
        <v>4.5</v>
      </c>
      <c r="F13" s="60"/>
      <c r="G13" s="60"/>
      <c r="H13" s="60">
        <f t="shared" si="2"/>
        <v>91.1</v>
      </c>
      <c r="I13" s="215">
        <v>86.6</v>
      </c>
      <c r="J13" s="215">
        <v>122.6</v>
      </c>
      <c r="L13" s="103">
        <v>1219</v>
      </c>
      <c r="M13" s="103">
        <v>11862</v>
      </c>
      <c r="N13" s="100">
        <f t="shared" si="0"/>
        <v>86.6</v>
      </c>
      <c r="O13" s="452">
        <f t="shared" si="1"/>
        <v>122.6</v>
      </c>
    </row>
    <row r="14" spans="1:15" s="244" customFormat="1" ht="19.5" customHeight="1">
      <c r="A14" s="512" t="s">
        <v>245</v>
      </c>
      <c r="B14" s="507">
        <v>664</v>
      </c>
      <c r="C14" s="507">
        <v>1073</v>
      </c>
      <c r="D14" s="507">
        <v>23108</v>
      </c>
      <c r="E14" s="60">
        <f t="shared" si="3"/>
        <v>7.2</v>
      </c>
      <c r="F14" s="60"/>
      <c r="G14" s="60"/>
      <c r="H14" s="60">
        <f t="shared" si="2"/>
        <v>161.6</v>
      </c>
      <c r="I14" s="647">
        <v>109</v>
      </c>
      <c r="J14" s="215">
        <v>251.7</v>
      </c>
      <c r="L14" s="648">
        <v>984</v>
      </c>
      <c r="M14" s="648">
        <v>9181</v>
      </c>
      <c r="N14" s="60">
        <v>0</v>
      </c>
      <c r="O14" s="548">
        <f t="shared" si="1"/>
        <v>251.7</v>
      </c>
    </row>
    <row r="15" spans="1:15" ht="19.5" customHeight="1">
      <c r="A15" s="512" t="s">
        <v>156</v>
      </c>
      <c r="B15" s="507">
        <v>2069</v>
      </c>
      <c r="C15" s="507">
        <v>4550</v>
      </c>
      <c r="D15" s="507">
        <v>23702</v>
      </c>
      <c r="E15" s="60">
        <f t="shared" si="3"/>
        <v>7.4</v>
      </c>
      <c r="F15" s="60"/>
      <c r="G15" s="60"/>
      <c r="H15" s="60">
        <f t="shared" si="2"/>
        <v>219.9</v>
      </c>
      <c r="I15" s="215">
        <v>101.2</v>
      </c>
      <c r="J15" s="215">
        <v>54.9</v>
      </c>
      <c r="L15" s="103">
        <v>4495</v>
      </c>
      <c r="M15" s="103">
        <v>43182</v>
      </c>
      <c r="N15" s="100">
        <f t="shared" si="0"/>
        <v>101.2</v>
      </c>
      <c r="O15" s="452">
        <f t="shared" si="1"/>
        <v>54.9</v>
      </c>
    </row>
    <row r="16" spans="1:15" ht="19.5" customHeight="1">
      <c r="A16" s="512" t="s">
        <v>157</v>
      </c>
      <c r="B16" s="507">
        <v>4688</v>
      </c>
      <c r="C16" s="507">
        <v>4646</v>
      </c>
      <c r="D16" s="507">
        <v>53776</v>
      </c>
      <c r="E16" s="60">
        <f t="shared" si="3"/>
        <v>16.7</v>
      </c>
      <c r="F16" s="60"/>
      <c r="G16" s="60"/>
      <c r="H16" s="60">
        <f t="shared" si="2"/>
        <v>99.1</v>
      </c>
      <c r="I16" s="215">
        <v>137.3</v>
      </c>
      <c r="J16" s="215">
        <v>138.4</v>
      </c>
      <c r="L16" s="103">
        <v>3384</v>
      </c>
      <c r="M16" s="103">
        <v>38868</v>
      </c>
      <c r="N16" s="100">
        <f t="shared" si="0"/>
        <v>137.3</v>
      </c>
      <c r="O16" s="452">
        <f t="shared" si="1"/>
        <v>138.4</v>
      </c>
    </row>
    <row r="17" spans="1:15" ht="19.5" customHeight="1">
      <c r="A17" s="511" t="s">
        <v>158</v>
      </c>
      <c r="B17" s="507">
        <v>4045</v>
      </c>
      <c r="C17" s="507">
        <v>4220</v>
      </c>
      <c r="D17" s="507">
        <v>46805</v>
      </c>
      <c r="E17" s="60">
        <f t="shared" si="3"/>
        <v>14.5</v>
      </c>
      <c r="F17" s="60"/>
      <c r="G17" s="60"/>
      <c r="H17" s="60">
        <f t="shared" si="2"/>
        <v>104.3</v>
      </c>
      <c r="I17" s="215">
        <v>82.4</v>
      </c>
      <c r="J17" s="215">
        <v>72.3</v>
      </c>
      <c r="L17" s="103">
        <v>5119</v>
      </c>
      <c r="M17" s="103">
        <v>64751</v>
      </c>
      <c r="N17" s="100">
        <f t="shared" si="0"/>
        <v>82.4</v>
      </c>
      <c r="O17" s="452">
        <f t="shared" si="1"/>
        <v>72.3</v>
      </c>
    </row>
    <row r="18" spans="1:15" ht="19.5" customHeight="1">
      <c r="A18" s="511" t="s">
        <v>246</v>
      </c>
      <c r="B18" s="507">
        <v>42</v>
      </c>
      <c r="C18" s="507">
        <v>20</v>
      </c>
      <c r="D18" s="507">
        <v>643</v>
      </c>
      <c r="E18" s="60">
        <f t="shared" si="3"/>
        <v>0.2</v>
      </c>
      <c r="F18" s="60"/>
      <c r="G18" s="60"/>
      <c r="H18" s="60">
        <f t="shared" si="2"/>
        <v>47.6</v>
      </c>
      <c r="I18" s="215">
        <v>95.2</v>
      </c>
      <c r="J18" s="215">
        <v>272.5</v>
      </c>
      <c r="L18" s="103">
        <v>21</v>
      </c>
      <c r="M18" s="103">
        <v>236</v>
      </c>
      <c r="N18" s="100">
        <f>ROUND(C18/L18*100,1)</f>
        <v>95.2</v>
      </c>
      <c r="O18" s="452">
        <f>ROUND(D18/M18*100,1)</f>
        <v>272.5</v>
      </c>
    </row>
    <row r="19" spans="1:15" ht="19.5" customHeight="1">
      <c r="A19" s="511" t="s">
        <v>159</v>
      </c>
      <c r="B19" s="507">
        <v>2415</v>
      </c>
      <c r="C19" s="507">
        <v>3660</v>
      </c>
      <c r="D19" s="507">
        <v>36497</v>
      </c>
      <c r="E19" s="60">
        <f t="shared" si="3"/>
        <v>11.3</v>
      </c>
      <c r="F19" s="60"/>
      <c r="G19" s="650"/>
      <c r="H19" s="60">
        <f>+C19/B19*100</f>
        <v>151.5527950310559</v>
      </c>
      <c r="I19" s="215">
        <v>148</v>
      </c>
      <c r="J19" s="215">
        <v>139.3</v>
      </c>
      <c r="L19" s="103">
        <v>2473</v>
      </c>
      <c r="M19" s="103">
        <v>26199</v>
      </c>
      <c r="N19" s="100">
        <f t="shared" si="0"/>
        <v>148</v>
      </c>
      <c r="O19" s="452">
        <f t="shared" si="1"/>
        <v>139.3</v>
      </c>
    </row>
    <row r="20" spans="1:15" ht="19.5" customHeight="1">
      <c r="A20" s="511" t="s">
        <v>151</v>
      </c>
      <c r="B20" s="507">
        <f>B5-SUM(B11:B19)</f>
        <v>5635</v>
      </c>
      <c r="C20" s="507">
        <f>C5-SUM(C11:C19)</f>
        <v>1866</v>
      </c>
      <c r="D20" s="507">
        <f>D5-SUM(D11:D19)</f>
        <v>16278</v>
      </c>
      <c r="E20" s="60">
        <f t="shared" si="3"/>
        <v>5.1</v>
      </c>
      <c r="F20" s="507">
        <f>F5-SUM(F11:F19)</f>
        <v>0</v>
      </c>
      <c r="G20" s="244"/>
      <c r="H20" s="60">
        <f>+C20/B20*100</f>
        <v>33.11446317657498</v>
      </c>
      <c r="I20" s="215">
        <v>121.3</v>
      </c>
      <c r="J20" s="215">
        <v>91</v>
      </c>
      <c r="L20" s="103">
        <f>L5-SUM(L11:L19)</f>
        <v>1538</v>
      </c>
      <c r="M20" s="103">
        <f>M5-SUM(M11:M19)</f>
        <v>17890</v>
      </c>
      <c r="N20" s="100">
        <f t="shared" si="0"/>
        <v>121.3</v>
      </c>
      <c r="O20" s="452">
        <f t="shared" si="1"/>
        <v>91</v>
      </c>
    </row>
    <row r="21" spans="1:10" ht="19.5" customHeight="1">
      <c r="A21" s="106"/>
      <c r="B21" s="103"/>
      <c r="C21" s="103"/>
      <c r="D21" s="101"/>
      <c r="E21" s="102"/>
      <c r="F21" s="102"/>
      <c r="H21" s="102"/>
      <c r="I21" s="451"/>
      <c r="J21" s="451"/>
    </row>
    <row r="22" ht="19.5" customHeight="1"/>
    <row r="23" spans="4:15" s="392" customFormat="1" ht="21" customHeight="1">
      <c r="D23" s="394"/>
      <c r="O23" s="23"/>
    </row>
  </sheetData>
  <sheetProtection/>
  <mergeCells count="8">
    <mergeCell ref="K3:K4"/>
    <mergeCell ref="A1:J1"/>
    <mergeCell ref="B3:B4"/>
    <mergeCell ref="C3:C4"/>
    <mergeCell ref="D3:E3"/>
    <mergeCell ref="H3:I3"/>
    <mergeCell ref="J3:J4"/>
    <mergeCell ref="F3:F4"/>
  </mergeCells>
  <printOptions horizontalCentered="1"/>
  <pageMargins left="0.45" right="0.2" top="0.6"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2"/>
  <sheetViews>
    <sheetView zoomScalePageLayoutView="0" workbookViewId="0" topLeftCell="A58">
      <selection activeCell="A35" sqref="A35:F61"/>
    </sheetView>
  </sheetViews>
  <sheetFormatPr defaultColWidth="9.140625" defaultRowHeight="12.75"/>
  <cols>
    <col min="1" max="1" width="6.00390625" style="392" customWidth="1"/>
    <col min="2" max="2" width="31.57421875" style="392" customWidth="1"/>
    <col min="3" max="3" width="8.421875" style="392" customWidth="1"/>
    <col min="4" max="4" width="16.421875" style="392" customWidth="1"/>
    <col min="5" max="5" width="15.421875" style="392" customWidth="1"/>
    <col min="6" max="6" width="16.00390625" style="392" customWidth="1"/>
    <col min="7" max="16384" width="9.140625" style="392" customWidth="1"/>
  </cols>
  <sheetData>
    <row r="1" spans="1:6" ht="30.75" customHeight="1">
      <c r="A1" s="580" t="s">
        <v>498</v>
      </c>
      <c r="B1" s="580"/>
      <c r="C1" s="580"/>
      <c r="D1" s="580"/>
      <c r="E1" s="580"/>
      <c r="F1" s="580"/>
    </row>
    <row r="2" spans="1:6" ht="19.5" customHeight="1" thickBot="1">
      <c r="A2" s="396"/>
      <c r="B2" s="393"/>
      <c r="C2" s="393"/>
      <c r="D2" s="393"/>
      <c r="E2" s="393"/>
      <c r="F2" s="393"/>
    </row>
    <row r="3" spans="1:6" ht="79.5" customHeight="1">
      <c r="A3" s="42"/>
      <c r="B3" s="397"/>
      <c r="C3" s="1" t="s">
        <v>44</v>
      </c>
      <c r="D3" s="27" t="s">
        <v>502</v>
      </c>
      <c r="E3" s="27" t="s">
        <v>499</v>
      </c>
      <c r="F3" s="27" t="s">
        <v>500</v>
      </c>
    </row>
    <row r="4" spans="1:6" ht="19.5" customHeight="1">
      <c r="A4" s="398"/>
      <c r="B4" s="396"/>
      <c r="C4" s="396"/>
      <c r="D4" s="399"/>
      <c r="E4" s="399"/>
      <c r="F4" s="399"/>
    </row>
    <row r="5" spans="1:7" ht="19.5" customHeight="1">
      <c r="A5" s="398" t="s">
        <v>392</v>
      </c>
      <c r="B5" s="396"/>
      <c r="C5" s="400" t="s">
        <v>393</v>
      </c>
      <c r="D5" s="357">
        <v>78255.1</v>
      </c>
      <c r="E5" s="357">
        <v>77919.9</v>
      </c>
      <c r="F5" s="401">
        <f>+E5/D5*100</f>
        <v>99.57165731051393</v>
      </c>
      <c r="G5" s="402"/>
    </row>
    <row r="6" spans="1:7" ht="19.5" customHeight="1">
      <c r="A6" s="398" t="s">
        <v>394</v>
      </c>
      <c r="B6" s="403"/>
      <c r="C6" s="404" t="s">
        <v>46</v>
      </c>
      <c r="D6" s="357">
        <f>D13+D17</f>
        <v>346373.19999999995</v>
      </c>
      <c r="E6" s="357">
        <f>+E13+E17</f>
        <v>352380.2</v>
      </c>
      <c r="F6" s="401">
        <f>+E6/D6*100</f>
        <v>101.7342565764326</v>
      </c>
      <c r="G6" s="402"/>
    </row>
    <row r="7" spans="1:6" ht="10.5" customHeight="1">
      <c r="A7" s="405"/>
      <c r="B7" s="406"/>
      <c r="C7" s="406"/>
      <c r="D7" s="407"/>
      <c r="E7" s="407"/>
      <c r="F7" s="399"/>
    </row>
    <row r="8" spans="1:6" ht="19.5" customHeight="1">
      <c r="A8" s="398" t="s">
        <v>395</v>
      </c>
      <c r="B8" s="396"/>
      <c r="C8" s="396"/>
      <c r="D8" s="407"/>
      <c r="E8" s="407"/>
      <c r="F8" s="399"/>
    </row>
    <row r="9" spans="1:6" ht="19.5" customHeight="1">
      <c r="A9" s="408" t="s">
        <v>396</v>
      </c>
      <c r="B9" s="405"/>
      <c r="C9" s="405"/>
      <c r="D9" s="407"/>
      <c r="E9" s="407"/>
      <c r="F9" s="399"/>
    </row>
    <row r="10" spans="1:6" ht="19.5" customHeight="1">
      <c r="A10" s="396"/>
      <c r="B10" s="409" t="s">
        <v>85</v>
      </c>
      <c r="C10" s="409"/>
      <c r="D10" s="407"/>
      <c r="E10" s="407"/>
      <c r="F10" s="399"/>
    </row>
    <row r="11" spans="1:7" ht="19.5" customHeight="1">
      <c r="A11" s="396"/>
      <c r="B11" s="392" t="s">
        <v>397</v>
      </c>
      <c r="C11" s="393" t="s">
        <v>393</v>
      </c>
      <c r="D11" s="358">
        <v>47603.6</v>
      </c>
      <c r="E11" s="358">
        <v>46881.6</v>
      </c>
      <c r="F11" s="399">
        <f>ROUND(E11/D11*100,1)</f>
        <v>98.5</v>
      </c>
      <c r="G11" s="402"/>
    </row>
    <row r="12" spans="1:7" ht="19.5" customHeight="1">
      <c r="A12" s="396"/>
      <c r="B12" s="392" t="s">
        <v>398</v>
      </c>
      <c r="C12" s="393" t="s">
        <v>399</v>
      </c>
      <c r="D12" s="358">
        <f>ROUND((D13*10/D11),1)</f>
        <v>69.7</v>
      </c>
      <c r="E12" s="358">
        <f>ROUND(E13*10/E11,1)</f>
        <v>71.9</v>
      </c>
      <c r="F12" s="399">
        <f>ROUND(E12/D12*100,1)</f>
        <v>103.2</v>
      </c>
      <c r="G12" s="402"/>
    </row>
    <row r="13" spans="1:8" ht="19.5" customHeight="1">
      <c r="A13" s="396"/>
      <c r="B13" s="410" t="s">
        <v>400</v>
      </c>
      <c r="C13" s="393" t="s">
        <v>46</v>
      </c>
      <c r="D13" s="358">
        <v>331938.1</v>
      </c>
      <c r="E13" s="358">
        <v>336962.2</v>
      </c>
      <c r="F13" s="399">
        <f aca="true" t="shared" si="0" ref="F13:F33">ROUND(E13/D13*100,1)</f>
        <v>101.5</v>
      </c>
      <c r="G13" s="402"/>
      <c r="H13" s="402"/>
    </row>
    <row r="14" spans="1:7" ht="19.5" customHeight="1">
      <c r="A14" s="396"/>
      <c r="B14" s="409" t="s">
        <v>89</v>
      </c>
      <c r="C14" s="409"/>
      <c r="D14" s="358"/>
      <c r="E14" s="358"/>
      <c r="F14" s="399"/>
      <c r="G14" s="402"/>
    </row>
    <row r="15" spans="1:7" ht="19.5" customHeight="1">
      <c r="A15" s="396"/>
      <c r="B15" s="392" t="s">
        <v>397</v>
      </c>
      <c r="C15" s="393" t="s">
        <v>393</v>
      </c>
      <c r="D15" s="358">
        <v>2212.1</v>
      </c>
      <c r="E15" s="358">
        <v>2319.2</v>
      </c>
      <c r="F15" s="399">
        <f t="shared" si="0"/>
        <v>104.8</v>
      </c>
      <c r="G15" s="402"/>
    </row>
    <row r="16" spans="1:7" ht="19.5" customHeight="1">
      <c r="A16" s="396"/>
      <c r="B16" s="392" t="s">
        <v>398</v>
      </c>
      <c r="C16" s="393" t="s">
        <v>399</v>
      </c>
      <c r="D16" s="358">
        <f>ROUND((D17*10/D15),1)</f>
        <v>65.3</v>
      </c>
      <c r="E16" s="358">
        <f>ROUND(E17*10/E15,1)</f>
        <v>66.5</v>
      </c>
      <c r="F16" s="399">
        <f t="shared" si="0"/>
        <v>101.8</v>
      </c>
      <c r="G16" s="402"/>
    </row>
    <row r="17" spans="1:7" ht="19.5" customHeight="1">
      <c r="A17" s="396"/>
      <c r="B17" s="410" t="s">
        <v>400</v>
      </c>
      <c r="C17" s="393" t="s">
        <v>46</v>
      </c>
      <c r="D17" s="358">
        <v>14435.1</v>
      </c>
      <c r="E17" s="358">
        <v>15418</v>
      </c>
      <c r="F17" s="399">
        <f t="shared" si="0"/>
        <v>106.8</v>
      </c>
      <c r="G17" s="402"/>
    </row>
    <row r="18" spans="1:7" ht="19.5" customHeight="1">
      <c r="A18" s="396"/>
      <c r="B18" s="409" t="s">
        <v>90</v>
      </c>
      <c r="C18" s="409"/>
      <c r="D18" s="358"/>
      <c r="E18" s="358"/>
      <c r="F18" s="399"/>
      <c r="G18" s="402"/>
    </row>
    <row r="19" spans="1:7" ht="19.5" customHeight="1">
      <c r="A19" s="396"/>
      <c r="B19" s="392" t="s">
        <v>397</v>
      </c>
      <c r="C19" s="393" t="s">
        <v>393</v>
      </c>
      <c r="D19" s="358">
        <v>137.8</v>
      </c>
      <c r="E19" s="358">
        <v>149.2</v>
      </c>
      <c r="F19" s="399">
        <f t="shared" si="0"/>
        <v>108.3</v>
      </c>
      <c r="G19" s="402"/>
    </row>
    <row r="20" spans="1:7" ht="19.5" customHeight="1">
      <c r="A20" s="396"/>
      <c r="B20" s="392" t="s">
        <v>398</v>
      </c>
      <c r="C20" s="393" t="s">
        <v>399</v>
      </c>
      <c r="D20" s="358">
        <f>ROUND((D21*10/D19),1)</f>
        <v>62.1</v>
      </c>
      <c r="E20" s="358">
        <f>ROUND(E21*10/E19,1)</f>
        <v>62.5</v>
      </c>
      <c r="F20" s="399">
        <f t="shared" si="0"/>
        <v>100.6</v>
      </c>
      <c r="G20" s="402"/>
    </row>
    <row r="21" spans="1:7" ht="19.5" customHeight="1">
      <c r="A21" s="396"/>
      <c r="B21" s="410" t="s">
        <v>400</v>
      </c>
      <c r="C21" s="393" t="s">
        <v>46</v>
      </c>
      <c r="D21" s="358">
        <v>856.2</v>
      </c>
      <c r="E21" s="358">
        <v>932.5</v>
      </c>
      <c r="F21" s="399">
        <f t="shared" si="0"/>
        <v>108.9</v>
      </c>
      <c r="G21" s="402"/>
    </row>
    <row r="22" spans="1:7" ht="19.5" customHeight="1">
      <c r="A22" s="396"/>
      <c r="B22" s="409" t="s">
        <v>91</v>
      </c>
      <c r="C22" s="409"/>
      <c r="D22" s="358"/>
      <c r="E22" s="358"/>
      <c r="F22" s="399"/>
      <c r="G22" s="402"/>
    </row>
    <row r="23" spans="1:7" ht="19.5" customHeight="1">
      <c r="A23" s="396"/>
      <c r="B23" s="392" t="s">
        <v>397</v>
      </c>
      <c r="C23" s="393" t="s">
        <v>393</v>
      </c>
      <c r="D23" s="358">
        <v>8230.4</v>
      </c>
      <c r="E23" s="358">
        <v>8062.3</v>
      </c>
      <c r="F23" s="399">
        <f t="shared" si="0"/>
        <v>98</v>
      </c>
      <c r="G23" s="402"/>
    </row>
    <row r="24" spans="1:7" ht="19.5" customHeight="1">
      <c r="A24" s="396"/>
      <c r="B24" s="392" t="s">
        <v>398</v>
      </c>
      <c r="C24" s="393" t="s">
        <v>399</v>
      </c>
      <c r="D24" s="358">
        <f>ROUND((D25*10/D23),1)</f>
        <v>279.4</v>
      </c>
      <c r="E24" s="358">
        <f>ROUND(E25*10/E23,1)</f>
        <v>288.3</v>
      </c>
      <c r="F24" s="399">
        <f t="shared" si="0"/>
        <v>103.2</v>
      </c>
      <c r="G24" s="402"/>
    </row>
    <row r="25" spans="1:7" ht="19.5" customHeight="1">
      <c r="A25" s="396"/>
      <c r="B25" s="410" t="s">
        <v>400</v>
      </c>
      <c r="C25" s="393" t="s">
        <v>46</v>
      </c>
      <c r="D25" s="358">
        <v>229990.2</v>
      </c>
      <c r="E25" s="358">
        <v>232407</v>
      </c>
      <c r="F25" s="399">
        <f t="shared" si="0"/>
        <v>101.1</v>
      </c>
      <c r="G25" s="402"/>
    </row>
    <row r="26" spans="1:7" ht="19.5" customHeight="1">
      <c r="A26" s="396"/>
      <c r="B26" s="409" t="s">
        <v>92</v>
      </c>
      <c r="C26" s="409"/>
      <c r="D26" s="358"/>
      <c r="E26" s="358"/>
      <c r="F26" s="399"/>
      <c r="G26" s="402"/>
    </row>
    <row r="27" spans="1:7" ht="19.5" customHeight="1">
      <c r="A27" s="396"/>
      <c r="B27" s="392" t="s">
        <v>397</v>
      </c>
      <c r="C27" s="393" t="s">
        <v>393</v>
      </c>
      <c r="D27" s="358">
        <v>142.4</v>
      </c>
      <c r="E27" s="358">
        <v>140.9</v>
      </c>
      <c r="F27" s="399">
        <f t="shared" si="0"/>
        <v>98.9</v>
      </c>
      <c r="G27" s="402"/>
    </row>
    <row r="28" spans="1:7" ht="19.5" customHeight="1">
      <c r="A28" s="396"/>
      <c r="B28" s="392" t="s">
        <v>398</v>
      </c>
      <c r="C28" s="393" t="s">
        <v>399</v>
      </c>
      <c r="D28" s="358">
        <f>ROUND((D29*10/D27),1)</f>
        <v>562.7</v>
      </c>
      <c r="E28" s="358">
        <f>ROUND(E29*10/E27,1)</f>
        <v>546.1</v>
      </c>
      <c r="F28" s="399">
        <f t="shared" si="0"/>
        <v>97</v>
      </c>
      <c r="G28" s="402"/>
    </row>
    <row r="29" spans="1:7" ht="19.5" customHeight="1">
      <c r="A29" s="396"/>
      <c r="B29" s="410" t="s">
        <v>400</v>
      </c>
      <c r="C29" s="393" t="s">
        <v>46</v>
      </c>
      <c r="D29" s="358">
        <v>8013.2</v>
      </c>
      <c r="E29" s="358">
        <v>7694.8</v>
      </c>
      <c r="F29" s="399">
        <f t="shared" si="0"/>
        <v>96</v>
      </c>
      <c r="G29" s="402"/>
    </row>
    <row r="30" spans="1:7" ht="19.5" customHeight="1">
      <c r="A30" s="396"/>
      <c r="B30" s="409" t="s">
        <v>93</v>
      </c>
      <c r="C30" s="409"/>
      <c r="D30" s="358"/>
      <c r="E30" s="358"/>
      <c r="F30" s="399"/>
      <c r="G30" s="402"/>
    </row>
    <row r="31" spans="1:7" ht="19.5" customHeight="1">
      <c r="A31" s="396"/>
      <c r="B31" s="392" t="s">
        <v>397</v>
      </c>
      <c r="C31" s="393" t="s">
        <v>393</v>
      </c>
      <c r="D31" s="358">
        <v>6.2</v>
      </c>
      <c r="E31" s="358">
        <v>2.7</v>
      </c>
      <c r="F31" s="399">
        <f t="shared" si="0"/>
        <v>43.5</v>
      </c>
      <c r="G31" s="402"/>
    </row>
    <row r="32" spans="1:7" ht="19.5" customHeight="1">
      <c r="A32" s="396"/>
      <c r="B32" s="392" t="s">
        <v>398</v>
      </c>
      <c r="C32" s="393" t="s">
        <v>399</v>
      </c>
      <c r="D32" s="358">
        <f>ROUND((D33*10/D31),1)</f>
        <v>27.9</v>
      </c>
      <c r="E32" s="358">
        <f>ROUND(E33*10/E31,1)</f>
        <v>28.1</v>
      </c>
      <c r="F32" s="399">
        <f t="shared" si="0"/>
        <v>100.7</v>
      </c>
      <c r="G32" s="402"/>
    </row>
    <row r="33" spans="1:7" ht="19.5" customHeight="1">
      <c r="A33" s="396"/>
      <c r="B33" s="410" t="s">
        <v>400</v>
      </c>
      <c r="C33" s="393" t="s">
        <v>46</v>
      </c>
      <c r="D33" s="358">
        <v>17.3</v>
      </c>
      <c r="E33" s="358">
        <v>7.6</v>
      </c>
      <c r="F33" s="399">
        <f t="shared" si="0"/>
        <v>43.9</v>
      </c>
      <c r="G33" s="402"/>
    </row>
    <row r="34" spans="1:7" ht="19.5" customHeight="1">
      <c r="A34" s="396"/>
      <c r="B34" s="410"/>
      <c r="C34" s="410"/>
      <c r="D34" s="411"/>
      <c r="E34" s="411"/>
      <c r="F34" s="399"/>
      <c r="G34" s="402"/>
    </row>
    <row r="35" spans="1:7" ht="39.75" customHeight="1">
      <c r="A35" s="581" t="s">
        <v>501</v>
      </c>
      <c r="B35" s="581"/>
      <c r="C35" s="581"/>
      <c r="D35" s="581"/>
      <c r="E35" s="581"/>
      <c r="F35" s="581"/>
      <c r="G35" s="402"/>
    </row>
    <row r="36" spans="1:7" ht="19.5" customHeight="1" thickBot="1">
      <c r="A36" s="396"/>
      <c r="B36" s="393"/>
      <c r="C36" s="393"/>
      <c r="D36" s="393"/>
      <c r="E36" s="393"/>
      <c r="F36" s="393"/>
      <c r="G36" s="402"/>
    </row>
    <row r="37" spans="1:7" ht="79.5" customHeight="1">
      <c r="A37" s="42"/>
      <c r="B37" s="397"/>
      <c r="C37" s="1" t="s">
        <v>44</v>
      </c>
      <c r="D37" s="27" t="s">
        <v>502</v>
      </c>
      <c r="E37" s="27" t="s">
        <v>499</v>
      </c>
      <c r="F37" s="27" t="s">
        <v>500</v>
      </c>
      <c r="G37" s="402"/>
    </row>
    <row r="38" spans="1:7" ht="19.5" customHeight="1">
      <c r="A38" s="412"/>
      <c r="B38" s="409" t="s">
        <v>94</v>
      </c>
      <c r="C38" s="409"/>
      <c r="D38" s="411"/>
      <c r="E38" s="411"/>
      <c r="F38" s="399"/>
      <c r="G38" s="402"/>
    </row>
    <row r="39" spans="1:7" ht="19.5" customHeight="1">
      <c r="A39" s="412"/>
      <c r="B39" s="392" t="s">
        <v>397</v>
      </c>
      <c r="C39" s="393" t="s">
        <v>393</v>
      </c>
      <c r="D39" s="358">
        <v>80</v>
      </c>
      <c r="E39" s="358">
        <v>78.7</v>
      </c>
      <c r="F39" s="399">
        <f aca="true" t="shared" si="1" ref="F39:F61">ROUND(E39/D39*100,1)</f>
        <v>98.4</v>
      </c>
      <c r="G39" s="402"/>
    </row>
    <row r="40" spans="1:7" ht="19.5" customHeight="1">
      <c r="A40" s="412"/>
      <c r="B40" s="392" t="s">
        <v>398</v>
      </c>
      <c r="C40" s="393" t="s">
        <v>399</v>
      </c>
      <c r="D40" s="358">
        <f>ROUND((D41*10/D39),1)</f>
        <v>73.4</v>
      </c>
      <c r="E40" s="358">
        <f>ROUND(E41*10/E39,1)</f>
        <v>73.8</v>
      </c>
      <c r="F40" s="399">
        <f t="shared" si="1"/>
        <v>100.5</v>
      </c>
      <c r="G40" s="402"/>
    </row>
    <row r="41" spans="2:7" ht="19.5" customHeight="1">
      <c r="B41" s="410" t="s">
        <v>400</v>
      </c>
      <c r="C41" s="393" t="s">
        <v>46</v>
      </c>
      <c r="D41" s="358">
        <v>587.3</v>
      </c>
      <c r="E41" s="358">
        <v>580.8</v>
      </c>
      <c r="F41" s="399">
        <f t="shared" si="1"/>
        <v>98.9</v>
      </c>
      <c r="G41" s="402"/>
    </row>
    <row r="42" spans="2:7" ht="19.5" customHeight="1">
      <c r="B42" s="409" t="s">
        <v>95</v>
      </c>
      <c r="C42" s="409"/>
      <c r="D42" s="358"/>
      <c r="E42" s="358"/>
      <c r="F42" s="399"/>
      <c r="G42" s="402"/>
    </row>
    <row r="43" spans="2:7" ht="19.5" customHeight="1">
      <c r="B43" s="392" t="s">
        <v>397</v>
      </c>
      <c r="C43" s="393" t="s">
        <v>393</v>
      </c>
      <c r="D43" s="358">
        <v>60.3</v>
      </c>
      <c r="E43" s="358">
        <v>34.4</v>
      </c>
      <c r="F43" s="399">
        <f t="shared" si="1"/>
        <v>57</v>
      </c>
      <c r="G43" s="402"/>
    </row>
    <row r="44" spans="2:7" ht="19.5" customHeight="1">
      <c r="B44" s="392" t="s">
        <v>398</v>
      </c>
      <c r="C44" s="393" t="s">
        <v>399</v>
      </c>
      <c r="D44" s="358">
        <f>ROUND((D45*10/D43),1)</f>
        <v>22.1</v>
      </c>
      <c r="E44" s="358">
        <f>ROUND(E45*10/E43,1)</f>
        <v>22.3</v>
      </c>
      <c r="F44" s="399">
        <f t="shared" si="1"/>
        <v>100.9</v>
      </c>
      <c r="G44" s="402"/>
    </row>
    <row r="45" spans="2:7" ht="19.5" customHeight="1">
      <c r="B45" s="410" t="s">
        <v>400</v>
      </c>
      <c r="C45" s="393" t="s">
        <v>46</v>
      </c>
      <c r="D45" s="358">
        <v>133.5</v>
      </c>
      <c r="E45" s="358">
        <v>76.7</v>
      </c>
      <c r="F45" s="399">
        <f t="shared" si="1"/>
        <v>57.5</v>
      </c>
      <c r="G45" s="402"/>
    </row>
    <row r="46" spans="2:7" ht="19.5" customHeight="1">
      <c r="B46" s="409" t="s">
        <v>96</v>
      </c>
      <c r="C46" s="409"/>
      <c r="D46" s="358"/>
      <c r="E46" s="358"/>
      <c r="F46" s="399"/>
      <c r="G46" s="402"/>
    </row>
    <row r="47" spans="2:7" ht="19.5" customHeight="1">
      <c r="B47" s="392" t="s">
        <v>397</v>
      </c>
      <c r="C47" s="393" t="s">
        <v>393</v>
      </c>
      <c r="D47" s="358">
        <v>8258.2</v>
      </c>
      <c r="E47" s="358">
        <v>8520.9</v>
      </c>
      <c r="F47" s="399">
        <f t="shared" si="1"/>
        <v>103.2</v>
      </c>
      <c r="G47" s="402"/>
    </row>
    <row r="48" spans="2:7" ht="19.5" customHeight="1">
      <c r="B48" s="392" t="s">
        <v>398</v>
      </c>
      <c r="C48" s="393" t="s">
        <v>399</v>
      </c>
      <c r="D48" s="358">
        <f>ROUND((D49*10/D47),1)</f>
        <v>39</v>
      </c>
      <c r="E48" s="358">
        <f>ROUND(E49*10/E47,1)</f>
        <v>42.2</v>
      </c>
      <c r="F48" s="399">
        <f t="shared" si="1"/>
        <v>108.2</v>
      </c>
      <c r="G48" s="402"/>
    </row>
    <row r="49" spans="2:7" ht="19.5" customHeight="1">
      <c r="B49" s="410" t="s">
        <v>400</v>
      </c>
      <c r="C49" s="393" t="s">
        <v>46</v>
      </c>
      <c r="D49" s="358">
        <v>32219</v>
      </c>
      <c r="E49" s="358">
        <v>35974.7</v>
      </c>
      <c r="F49" s="399">
        <f t="shared" si="1"/>
        <v>111.7</v>
      </c>
      <c r="G49" s="402"/>
    </row>
    <row r="50" spans="2:7" ht="19.5" customHeight="1">
      <c r="B50" s="409" t="s">
        <v>97</v>
      </c>
      <c r="C50" s="409"/>
      <c r="D50" s="358"/>
      <c r="E50" s="358"/>
      <c r="F50" s="399"/>
      <c r="G50" s="402"/>
    </row>
    <row r="51" spans="2:7" ht="19.5" customHeight="1">
      <c r="B51" s="392" t="s">
        <v>397</v>
      </c>
      <c r="C51" s="393" t="s">
        <v>393</v>
      </c>
      <c r="D51" s="358">
        <v>51.7</v>
      </c>
      <c r="E51" s="358">
        <v>34.6</v>
      </c>
      <c r="F51" s="399">
        <f t="shared" si="1"/>
        <v>66.9</v>
      </c>
      <c r="G51" s="402"/>
    </row>
    <row r="52" spans="2:7" ht="19.5" customHeight="1">
      <c r="B52" s="392" t="s">
        <v>398</v>
      </c>
      <c r="C52" s="393" t="s">
        <v>399</v>
      </c>
      <c r="D52" s="358">
        <f>ROUND((D53*10/D51),1)</f>
        <v>11.8</v>
      </c>
      <c r="E52" s="358">
        <f>ROUND(E53*10/E51,1)</f>
        <v>10.6</v>
      </c>
      <c r="F52" s="399">
        <f t="shared" si="1"/>
        <v>89.8</v>
      </c>
      <c r="G52" s="402"/>
    </row>
    <row r="53" spans="2:7" ht="19.5" customHeight="1">
      <c r="B53" s="410" t="s">
        <v>400</v>
      </c>
      <c r="C53" s="393" t="s">
        <v>46</v>
      </c>
      <c r="D53" s="358">
        <v>61.1</v>
      </c>
      <c r="E53" s="358">
        <v>36.7</v>
      </c>
      <c r="F53" s="399">
        <f t="shared" si="1"/>
        <v>60.1</v>
      </c>
      <c r="G53" s="402"/>
    </row>
    <row r="54" spans="2:7" ht="19.5" customHeight="1">
      <c r="B54" s="409" t="s">
        <v>98</v>
      </c>
      <c r="C54" s="409"/>
      <c r="D54" s="358"/>
      <c r="E54" s="358"/>
      <c r="F54" s="399"/>
      <c r="G54" s="402"/>
    </row>
    <row r="55" spans="2:7" ht="19.5" customHeight="1">
      <c r="B55" s="392" t="s">
        <v>397</v>
      </c>
      <c r="C55" s="393" t="s">
        <v>393</v>
      </c>
      <c r="D55" s="358">
        <v>5778</v>
      </c>
      <c r="E55" s="358">
        <v>5696.9</v>
      </c>
      <c r="F55" s="399">
        <f t="shared" si="1"/>
        <v>98.6</v>
      </c>
      <c r="G55" s="402"/>
    </row>
    <row r="56" spans="2:7" ht="19.5" customHeight="1">
      <c r="B56" s="392" t="s">
        <v>398</v>
      </c>
      <c r="C56" s="393" t="s">
        <v>399</v>
      </c>
      <c r="D56" s="358">
        <f>ROUND((D57*10/D55),1)</f>
        <v>197.2</v>
      </c>
      <c r="E56" s="358">
        <f>ROUND(E57*10/E55,1)</f>
        <v>189.4</v>
      </c>
      <c r="F56" s="399">
        <f t="shared" si="1"/>
        <v>96</v>
      </c>
      <c r="G56" s="402"/>
    </row>
    <row r="57" spans="2:7" ht="19.5" customHeight="1">
      <c r="B57" s="410" t="s">
        <v>400</v>
      </c>
      <c r="C57" s="393" t="s">
        <v>46</v>
      </c>
      <c r="D57" s="358">
        <v>113916.7</v>
      </c>
      <c r="E57" s="358">
        <v>107918</v>
      </c>
      <c r="F57" s="399">
        <f t="shared" si="1"/>
        <v>94.7</v>
      </c>
      <c r="G57" s="402"/>
    </row>
    <row r="58" spans="2:7" ht="19.5" customHeight="1">
      <c r="B58" s="409" t="s">
        <v>99</v>
      </c>
      <c r="C58" s="409"/>
      <c r="D58" s="358"/>
      <c r="E58" s="358"/>
      <c r="F58" s="399"/>
      <c r="G58" s="402"/>
    </row>
    <row r="59" spans="2:7" ht="19.5" customHeight="1">
      <c r="B59" s="392" t="s">
        <v>397</v>
      </c>
      <c r="C59" s="393" t="s">
        <v>393</v>
      </c>
      <c r="D59" s="358">
        <v>1150.6</v>
      </c>
      <c r="E59" s="358">
        <v>1150.1</v>
      </c>
      <c r="F59" s="399">
        <f t="shared" si="1"/>
        <v>100</v>
      </c>
      <c r="G59" s="402"/>
    </row>
    <row r="60" spans="2:7" ht="19.5" customHeight="1">
      <c r="B60" s="392" t="s">
        <v>398</v>
      </c>
      <c r="C60" s="393" t="s">
        <v>399</v>
      </c>
      <c r="D60" s="358">
        <f>ROUND((D61*10/D59),1)</f>
        <v>20</v>
      </c>
      <c r="E60" s="358">
        <f>ROUND(E61*10/E59,1)</f>
        <v>17.9</v>
      </c>
      <c r="F60" s="399">
        <f t="shared" si="1"/>
        <v>89.5</v>
      </c>
      <c r="G60" s="402"/>
    </row>
    <row r="61" spans="2:7" ht="19.5" customHeight="1">
      <c r="B61" s="410" t="s">
        <v>400</v>
      </c>
      <c r="C61" s="393" t="s">
        <v>46</v>
      </c>
      <c r="D61" s="358">
        <v>2301.7</v>
      </c>
      <c r="E61" s="358">
        <v>2064.1</v>
      </c>
      <c r="F61" s="399">
        <f t="shared" si="1"/>
        <v>89.7</v>
      </c>
      <c r="G61" s="402"/>
    </row>
    <row r="62" spans="2:3" ht="19.5" customHeight="1">
      <c r="B62" s="30"/>
      <c r="C62" s="30"/>
    </row>
    <row r="63" ht="19.5" customHeight="1"/>
    <row r="64" ht="19.5" customHeight="1"/>
    <row r="65" s="392" customFormat="1" ht="19.5" customHeight="1"/>
    <row r="66" s="392" customFormat="1" ht="19.5" customHeight="1"/>
    <row r="67" s="392" customFormat="1" ht="19.5" customHeight="1"/>
    <row r="68" s="392" customFormat="1" ht="19.5" customHeight="1"/>
    <row r="69" s="392" customFormat="1" ht="19.5" customHeight="1"/>
    <row r="70" s="392" customFormat="1" ht="19.5" customHeight="1"/>
    <row r="71" s="392" customFormat="1" ht="19.5" customHeight="1"/>
    <row r="72" s="392" customFormat="1" ht="19.5" customHeight="1"/>
    <row r="73" s="392" customFormat="1" ht="12.75"/>
    <row r="74" s="392" customFormat="1" ht="12.75"/>
    <row r="75" s="392" customFormat="1" ht="12.75"/>
    <row r="76" s="392" customFormat="1" ht="12.75"/>
    <row r="77" s="392" customFormat="1" ht="12.75"/>
    <row r="78" s="392" customFormat="1" ht="12.75"/>
    <row r="79" s="392" customFormat="1" ht="12.75"/>
    <row r="80" s="392" customFormat="1" ht="12.75"/>
    <row r="81" s="392" customFormat="1" ht="12.75"/>
    <row r="82" s="392" customFormat="1" ht="12.75"/>
    <row r="83" s="392" customFormat="1" ht="12.75"/>
    <row r="84" s="392" customFormat="1" ht="12.75"/>
    <row r="85" s="392" customFormat="1" ht="12.75"/>
    <row r="86" s="392" customFormat="1" ht="12.75"/>
    <row r="87" s="392" customFormat="1" ht="12.75"/>
    <row r="88" s="392" customFormat="1" ht="12.75"/>
    <row r="89" s="392" customFormat="1" ht="16.5" customHeight="1"/>
  </sheetData>
  <sheetProtection/>
  <mergeCells count="2">
    <mergeCell ref="A1:F1"/>
    <mergeCell ref="A35:F35"/>
  </mergeCells>
  <printOptions/>
  <pageMargins left="0.7" right="0.7" top="0.75" bottom="0.75" header="0.3" footer="0.3"/>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I38"/>
  <sheetViews>
    <sheetView zoomScalePageLayoutView="0" workbookViewId="0" topLeftCell="A15">
      <selection activeCell="A1" sqref="A1:G30"/>
    </sheetView>
  </sheetViews>
  <sheetFormatPr defaultColWidth="9.140625" defaultRowHeight="12.75"/>
  <cols>
    <col min="1" max="1" width="33.7109375" style="244" customWidth="1"/>
    <col min="2" max="2" width="11.00390625" style="263" customWidth="1"/>
    <col min="3" max="4" width="9.8515625" style="263" customWidth="1"/>
    <col min="5" max="5" width="9.57421875" style="244" customWidth="1"/>
    <col min="6" max="6" width="13.8515625" style="244" customWidth="1"/>
    <col min="7" max="7" width="14.00390625" style="244" customWidth="1"/>
    <col min="8" max="8" width="2.421875" style="244" customWidth="1"/>
    <col min="9" max="9" width="6.57421875" style="93" bestFit="1" customWidth="1"/>
    <col min="10" max="16384" width="9.140625" style="244" customWidth="1"/>
  </cols>
  <sheetData>
    <row r="1" spans="1:7" ht="49.5" customHeight="1">
      <c r="A1" s="638" t="s">
        <v>477</v>
      </c>
      <c r="B1" s="636"/>
      <c r="C1" s="636"/>
      <c r="D1" s="636"/>
      <c r="E1" s="636"/>
      <c r="F1" s="636"/>
      <c r="G1" s="636"/>
    </row>
    <row r="2" spans="1:7" ht="15" customHeight="1">
      <c r="A2" s="243"/>
      <c r="B2" s="243"/>
      <c r="C2" s="243"/>
      <c r="D2" s="243"/>
      <c r="E2" s="243"/>
      <c r="F2" s="243"/>
      <c r="G2" s="243"/>
    </row>
    <row r="3" spans="1:7" ht="21" customHeight="1" thickBot="1">
      <c r="A3" s="245"/>
      <c r="B3" s="245"/>
      <c r="C3" s="245"/>
      <c r="D3" s="245"/>
      <c r="E3" s="245"/>
      <c r="F3" s="245"/>
      <c r="G3" s="6" t="s">
        <v>2</v>
      </c>
    </row>
    <row r="4" spans="1:9" s="247" customFormat="1" ht="19.5" customHeight="1">
      <c r="A4" s="639"/>
      <c r="B4" s="640" t="s">
        <v>478</v>
      </c>
      <c r="C4" s="640"/>
      <c r="D4" s="640"/>
      <c r="E4" s="640"/>
      <c r="F4" s="246" t="s">
        <v>312</v>
      </c>
      <c r="G4" s="246" t="s">
        <v>312</v>
      </c>
      <c r="I4" s="378"/>
    </row>
    <row r="5" spans="1:9" s="247" customFormat="1" ht="19.5" customHeight="1">
      <c r="A5" s="639"/>
      <c r="B5" s="248" t="s">
        <v>313</v>
      </c>
      <c r="C5" s="248" t="s">
        <v>253</v>
      </c>
      <c r="D5" s="248" t="s">
        <v>314</v>
      </c>
      <c r="E5" s="248" t="s">
        <v>315</v>
      </c>
      <c r="F5" s="249" t="s">
        <v>256</v>
      </c>
      <c r="G5" s="249" t="s">
        <v>203</v>
      </c>
      <c r="I5" s="378"/>
    </row>
    <row r="6" spans="1:9" s="247" customFormat="1" ht="19.5" customHeight="1">
      <c r="A6" s="639"/>
      <c r="B6" s="250" t="s">
        <v>376</v>
      </c>
      <c r="C6" s="248" t="s">
        <v>196</v>
      </c>
      <c r="D6" s="248" t="s">
        <v>196</v>
      </c>
      <c r="E6" s="248" t="s">
        <v>196</v>
      </c>
      <c r="F6" s="249" t="s">
        <v>444</v>
      </c>
      <c r="G6" s="249" t="s">
        <v>444</v>
      </c>
      <c r="I6" s="378"/>
    </row>
    <row r="7" spans="1:9" s="247" customFormat="1" ht="25.5" customHeight="1">
      <c r="A7" s="639"/>
      <c r="B7" s="251"/>
      <c r="C7" s="252">
        <v>2022</v>
      </c>
      <c r="D7" s="252">
        <v>2022</v>
      </c>
      <c r="E7" s="252">
        <v>2023</v>
      </c>
      <c r="F7" s="249" t="s">
        <v>250</v>
      </c>
      <c r="G7" s="249" t="s">
        <v>250</v>
      </c>
      <c r="I7" s="378"/>
    </row>
    <row r="8" spans="1:9" s="247" customFormat="1" ht="19.5" customHeight="1">
      <c r="A8" s="639"/>
      <c r="B8" s="253"/>
      <c r="C8" s="253"/>
      <c r="D8" s="254"/>
      <c r="E8" s="254"/>
      <c r="F8" s="255" t="s">
        <v>251</v>
      </c>
      <c r="G8" s="255" t="s">
        <v>251</v>
      </c>
      <c r="I8" s="378"/>
    </row>
    <row r="9" spans="1:9" s="258" customFormat="1" ht="30" customHeight="1">
      <c r="A9" s="256" t="s">
        <v>316</v>
      </c>
      <c r="B9" s="257">
        <v>112.39</v>
      </c>
      <c r="C9" s="257">
        <v>102.57</v>
      </c>
      <c r="D9" s="257">
        <v>101.88</v>
      </c>
      <c r="E9" s="257">
        <v>100.63</v>
      </c>
      <c r="F9" s="348">
        <v>101.85</v>
      </c>
      <c r="G9" s="348">
        <v>102.1</v>
      </c>
      <c r="I9" s="379"/>
    </row>
    <row r="10" spans="1:9" s="258" customFormat="1" ht="21" customHeight="1">
      <c r="A10" s="259" t="s">
        <v>317</v>
      </c>
      <c r="B10" s="260">
        <v>120.63</v>
      </c>
      <c r="C10" s="260">
        <v>102.65</v>
      </c>
      <c r="D10" s="260">
        <v>101.05</v>
      </c>
      <c r="E10" s="260">
        <v>100.46</v>
      </c>
      <c r="F10" s="349">
        <v>102.66</v>
      </c>
      <c r="G10" s="349">
        <v>103.45</v>
      </c>
      <c r="I10" s="374"/>
    </row>
    <row r="11" spans="1:9" s="258" customFormat="1" ht="21" customHeight="1">
      <c r="A11" s="259" t="s">
        <v>318</v>
      </c>
      <c r="B11" s="260"/>
      <c r="C11" s="260"/>
      <c r="D11" s="260"/>
      <c r="E11" s="260"/>
      <c r="F11" s="349"/>
      <c r="G11" s="349"/>
      <c r="I11" s="374"/>
    </row>
    <row r="12" spans="1:9" s="258" customFormat="1" ht="21" customHeight="1">
      <c r="A12" s="307" t="s">
        <v>377</v>
      </c>
      <c r="B12" s="260">
        <v>127.13</v>
      </c>
      <c r="C12" s="260">
        <v>112.73</v>
      </c>
      <c r="D12" s="260">
        <v>108.12</v>
      </c>
      <c r="E12" s="260">
        <v>101.97</v>
      </c>
      <c r="F12" s="349">
        <v>110.54</v>
      </c>
      <c r="G12" s="349">
        <v>108.05</v>
      </c>
      <c r="I12" s="374"/>
    </row>
    <row r="13" spans="1:9" ht="21" customHeight="1">
      <c r="A13" s="307" t="s">
        <v>378</v>
      </c>
      <c r="B13" s="260">
        <v>113.29</v>
      </c>
      <c r="C13" s="260">
        <v>101.2</v>
      </c>
      <c r="D13" s="260">
        <v>99.24</v>
      </c>
      <c r="E13" s="260">
        <v>100.44</v>
      </c>
      <c r="F13" s="349">
        <v>101.31</v>
      </c>
      <c r="G13" s="349">
        <v>103.1</v>
      </c>
      <c r="I13" s="374"/>
    </row>
    <row r="14" spans="1:9" ht="21" customHeight="1">
      <c r="A14" s="307" t="s">
        <v>379</v>
      </c>
      <c r="B14" s="260">
        <v>134.13</v>
      </c>
      <c r="C14" s="260">
        <v>102.81</v>
      </c>
      <c r="D14" s="260">
        <v>102.69</v>
      </c>
      <c r="E14" s="260">
        <v>100.11</v>
      </c>
      <c r="F14" s="349">
        <v>103.2</v>
      </c>
      <c r="G14" s="349">
        <v>102.89</v>
      </c>
      <c r="I14" s="374"/>
    </row>
    <row r="15" spans="1:9" ht="21" customHeight="1">
      <c r="A15" s="259" t="s">
        <v>319</v>
      </c>
      <c r="B15" s="260">
        <v>109.2</v>
      </c>
      <c r="C15" s="260">
        <v>101.87</v>
      </c>
      <c r="D15" s="260">
        <v>100.68</v>
      </c>
      <c r="E15" s="260">
        <v>100</v>
      </c>
      <c r="F15" s="349">
        <v>102.12</v>
      </c>
      <c r="G15" s="349">
        <v>102.97</v>
      </c>
      <c r="I15" s="374"/>
    </row>
    <row r="16" spans="1:9" ht="21" customHeight="1">
      <c r="A16" s="259" t="s">
        <v>320</v>
      </c>
      <c r="B16" s="260">
        <v>108.63</v>
      </c>
      <c r="C16" s="260">
        <v>102.01</v>
      </c>
      <c r="D16" s="260">
        <v>100.75</v>
      </c>
      <c r="E16" s="260">
        <v>100</v>
      </c>
      <c r="F16" s="349">
        <v>102.05</v>
      </c>
      <c r="G16" s="349">
        <v>102.29</v>
      </c>
      <c r="I16" s="374"/>
    </row>
    <row r="17" spans="1:9" s="258" customFormat="1" ht="21" customHeight="1">
      <c r="A17" s="259" t="s">
        <v>321</v>
      </c>
      <c r="B17" s="260">
        <v>109.7</v>
      </c>
      <c r="C17" s="260">
        <v>102.81</v>
      </c>
      <c r="D17" s="260">
        <v>102.83</v>
      </c>
      <c r="E17" s="260">
        <v>100.42</v>
      </c>
      <c r="F17" s="349">
        <v>102.16</v>
      </c>
      <c r="G17" s="349">
        <v>102.03</v>
      </c>
      <c r="I17" s="374"/>
    </row>
    <row r="18" spans="1:9" ht="21" customHeight="1">
      <c r="A18" s="259" t="s">
        <v>322</v>
      </c>
      <c r="B18" s="260">
        <v>104.18</v>
      </c>
      <c r="C18" s="260">
        <v>101.05</v>
      </c>
      <c r="D18" s="260">
        <v>100.59</v>
      </c>
      <c r="E18" s="260">
        <v>100.15</v>
      </c>
      <c r="F18" s="349">
        <v>101.09</v>
      </c>
      <c r="G18" s="349">
        <v>101.32</v>
      </c>
      <c r="I18" s="374"/>
    </row>
    <row r="19" spans="1:9" ht="21" customHeight="1">
      <c r="A19" s="259" t="s">
        <v>323</v>
      </c>
      <c r="B19" s="260">
        <v>103.42</v>
      </c>
      <c r="C19" s="260">
        <v>100</v>
      </c>
      <c r="D19" s="260">
        <v>100</v>
      </c>
      <c r="E19" s="260">
        <v>100</v>
      </c>
      <c r="F19" s="349">
        <v>100</v>
      </c>
      <c r="G19" s="349">
        <v>100</v>
      </c>
      <c r="I19" s="374"/>
    </row>
    <row r="20" spans="1:9" ht="21" customHeight="1">
      <c r="A20" s="259" t="s">
        <v>318</v>
      </c>
      <c r="B20" s="260"/>
      <c r="C20" s="260"/>
      <c r="D20" s="260"/>
      <c r="E20" s="260"/>
      <c r="F20" s="349"/>
      <c r="G20" s="349"/>
      <c r="I20" s="374"/>
    </row>
    <row r="21" spans="1:9" ht="21" customHeight="1">
      <c r="A21" s="259" t="s">
        <v>324</v>
      </c>
      <c r="B21" s="351">
        <v>101.75</v>
      </c>
      <c r="C21" s="351">
        <v>100</v>
      </c>
      <c r="D21" s="351">
        <v>100</v>
      </c>
      <c r="E21" s="351">
        <v>100</v>
      </c>
      <c r="F21" s="352">
        <v>100</v>
      </c>
      <c r="G21" s="352">
        <v>100</v>
      </c>
      <c r="I21" s="374"/>
    </row>
    <row r="22" spans="1:9" ht="21" customHeight="1">
      <c r="A22" s="259" t="s">
        <v>325</v>
      </c>
      <c r="B22" s="351">
        <v>112.92</v>
      </c>
      <c r="C22" s="351">
        <v>104.41</v>
      </c>
      <c r="D22" s="351">
        <v>105.89</v>
      </c>
      <c r="E22" s="351">
        <v>101.15</v>
      </c>
      <c r="F22" s="352">
        <v>99.18</v>
      </c>
      <c r="G22" s="352">
        <v>97.05</v>
      </c>
      <c r="I22" s="374"/>
    </row>
    <row r="23" spans="1:9" ht="21" customHeight="1">
      <c r="A23" s="259" t="s">
        <v>326</v>
      </c>
      <c r="B23" s="351">
        <v>100.29</v>
      </c>
      <c r="C23" s="351">
        <v>101.63</v>
      </c>
      <c r="D23" s="351">
        <v>100.53</v>
      </c>
      <c r="E23" s="351">
        <v>100</v>
      </c>
      <c r="F23" s="352">
        <v>101.63</v>
      </c>
      <c r="G23" s="352">
        <v>101.74</v>
      </c>
      <c r="I23" s="374"/>
    </row>
    <row r="24" spans="1:9" ht="21" customHeight="1">
      <c r="A24" s="259" t="s">
        <v>327</v>
      </c>
      <c r="B24" s="351">
        <v>114.86</v>
      </c>
      <c r="C24" s="351">
        <v>103.88</v>
      </c>
      <c r="D24" s="351">
        <v>103.88</v>
      </c>
      <c r="E24" s="351">
        <v>103.81</v>
      </c>
      <c r="F24" s="352">
        <v>101.32</v>
      </c>
      <c r="G24" s="352">
        <v>103.5</v>
      </c>
      <c r="I24" s="374"/>
    </row>
    <row r="25" spans="1:9" ht="21" customHeight="1">
      <c r="A25" s="259" t="s">
        <v>318</v>
      </c>
      <c r="B25" s="351"/>
      <c r="C25" s="351"/>
      <c r="D25" s="351"/>
      <c r="E25" s="351"/>
      <c r="F25" s="352"/>
      <c r="G25" s="352"/>
      <c r="I25" s="374"/>
    </row>
    <row r="26" spans="1:9" ht="21" customHeight="1">
      <c r="A26" s="259" t="s">
        <v>328</v>
      </c>
      <c r="B26" s="351">
        <v>115.56</v>
      </c>
      <c r="C26" s="351">
        <v>104.01</v>
      </c>
      <c r="D26" s="351">
        <v>104.01</v>
      </c>
      <c r="E26" s="351">
        <v>104.01</v>
      </c>
      <c r="F26" s="352">
        <v>101.32</v>
      </c>
      <c r="G26" s="352">
        <v>103.75</v>
      </c>
      <c r="I26" s="374"/>
    </row>
    <row r="27" spans="1:9" ht="21" customHeight="1">
      <c r="A27" s="259" t="s">
        <v>329</v>
      </c>
      <c r="B27" s="260">
        <v>102.09</v>
      </c>
      <c r="C27" s="260">
        <v>101.67</v>
      </c>
      <c r="D27" s="260">
        <v>99.99</v>
      </c>
      <c r="E27" s="260">
        <v>100.13</v>
      </c>
      <c r="F27" s="349">
        <v>101.43</v>
      </c>
      <c r="G27" s="349">
        <v>101.88</v>
      </c>
      <c r="I27" s="374"/>
    </row>
    <row r="28" spans="1:9" ht="21" customHeight="1">
      <c r="A28" s="259" t="s">
        <v>330</v>
      </c>
      <c r="B28" s="260">
        <v>107.9</v>
      </c>
      <c r="C28" s="260">
        <v>104.05</v>
      </c>
      <c r="D28" s="260">
        <v>103.72</v>
      </c>
      <c r="E28" s="260">
        <v>100.04</v>
      </c>
      <c r="F28" s="349">
        <v>103.94</v>
      </c>
      <c r="G28" s="349">
        <v>101.93</v>
      </c>
      <c r="I28" s="374"/>
    </row>
    <row r="29" spans="1:9" s="258" customFormat="1" ht="21" customHeight="1">
      <c r="A29" s="256" t="s">
        <v>331</v>
      </c>
      <c r="B29" s="261">
        <v>142.8</v>
      </c>
      <c r="C29" s="261">
        <v>106.17</v>
      </c>
      <c r="D29" s="261">
        <v>104.26</v>
      </c>
      <c r="E29" s="261">
        <v>101.37</v>
      </c>
      <c r="F29" s="350">
        <v>104.29</v>
      </c>
      <c r="G29" s="350">
        <v>100.45</v>
      </c>
      <c r="I29" s="374"/>
    </row>
    <row r="30" spans="1:9" s="258" customFormat="1" ht="21" customHeight="1">
      <c r="A30" s="256" t="s">
        <v>332</v>
      </c>
      <c r="B30" s="261">
        <v>104.33</v>
      </c>
      <c r="C30" s="261">
        <v>102.55</v>
      </c>
      <c r="D30" s="261">
        <v>100.81</v>
      </c>
      <c r="E30" s="261">
        <v>101.68</v>
      </c>
      <c r="F30" s="350">
        <v>101.81</v>
      </c>
      <c r="G30" s="350">
        <v>102.5</v>
      </c>
      <c r="I30" s="374"/>
    </row>
    <row r="31" spans="1:9" s="258" customFormat="1" ht="21" customHeight="1">
      <c r="A31" s="256"/>
      <c r="B31" s="261"/>
      <c r="C31" s="261"/>
      <c r="D31" s="261"/>
      <c r="E31" s="261"/>
      <c r="F31" s="261"/>
      <c r="G31" s="261"/>
      <c r="I31" s="93"/>
    </row>
    <row r="32" spans="1:9" s="258" customFormat="1" ht="19.5" customHeight="1">
      <c r="A32" s="9"/>
      <c r="B32" s="261"/>
      <c r="C32" s="261"/>
      <c r="D32" s="261"/>
      <c r="E32" s="261"/>
      <c r="F32" s="261"/>
      <c r="G32" s="262"/>
      <c r="I32" s="93"/>
    </row>
    <row r="33" s="4" customFormat="1" ht="21" customHeight="1">
      <c r="I33" s="93"/>
    </row>
    <row r="38" ht="15">
      <c r="I38" s="4"/>
    </row>
  </sheetData>
  <sheetProtection/>
  <mergeCells count="3">
    <mergeCell ref="A1:G1"/>
    <mergeCell ref="A4:A8"/>
    <mergeCell ref="B4:E4"/>
  </mergeCells>
  <printOptions/>
  <pageMargins left="0.2" right="0.19" top="0.56"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N26"/>
  <sheetViews>
    <sheetView zoomScale="90" zoomScaleNormal="90" zoomScalePageLayoutView="0" workbookViewId="0" topLeftCell="A1">
      <selection activeCell="E8" sqref="E8:E20"/>
    </sheetView>
  </sheetViews>
  <sheetFormatPr defaultColWidth="9.140625" defaultRowHeight="12.75"/>
  <cols>
    <col min="1" max="1" width="29.00390625" style="108" customWidth="1"/>
    <col min="2" max="3" width="13.421875" style="118" customWidth="1"/>
    <col min="4" max="4" width="13.421875" style="118" hidden="1" customWidth="1"/>
    <col min="5" max="6" width="13.421875" style="118" customWidth="1"/>
    <col min="7" max="7" width="13.421875" style="108" customWidth="1"/>
    <col min="8" max="8" width="10.140625" style="108" hidden="1" customWidth="1"/>
    <col min="9" max="9" width="6.8515625" style="108" customWidth="1"/>
    <col min="10" max="10" width="6.421875" style="108" customWidth="1"/>
    <col min="11" max="11" width="6.28125" style="316" bestFit="1" customWidth="1"/>
    <col min="12" max="12" width="5.57421875" style="108" bestFit="1" customWidth="1"/>
    <col min="13" max="13" width="15.57421875" style="108" bestFit="1" customWidth="1"/>
    <col min="14" max="14" width="5.57421875" style="108" bestFit="1" customWidth="1"/>
    <col min="15" max="16384" width="9.140625" style="108" customWidth="1"/>
  </cols>
  <sheetData>
    <row r="1" spans="1:7" ht="51.75" customHeight="1">
      <c r="A1" s="615" t="s">
        <v>479</v>
      </c>
      <c r="B1" s="641"/>
      <c r="C1" s="641"/>
      <c r="D1" s="641"/>
      <c r="E1" s="641"/>
      <c r="F1" s="641"/>
      <c r="G1" s="641"/>
    </row>
    <row r="2" spans="1:8" ht="21" customHeight="1" thickBot="1">
      <c r="A2" s="109"/>
      <c r="B2" s="110"/>
      <c r="C2" s="110"/>
      <c r="D2" s="110"/>
      <c r="E2" s="183"/>
      <c r="F2" s="183"/>
      <c r="G2" s="111"/>
      <c r="H2" s="111" t="s">
        <v>102</v>
      </c>
    </row>
    <row r="3" spans="1:11" s="113" customFormat="1" ht="19.5" customHeight="1">
      <c r="A3" s="112"/>
      <c r="B3" s="174" t="s">
        <v>304</v>
      </c>
      <c r="C3" s="174" t="s">
        <v>306</v>
      </c>
      <c r="D3" s="631" t="s">
        <v>556</v>
      </c>
      <c r="E3" s="223" t="s">
        <v>253</v>
      </c>
      <c r="F3" s="222" t="s">
        <v>253</v>
      </c>
      <c r="G3" s="222" t="s">
        <v>203</v>
      </c>
      <c r="H3" s="642" t="s">
        <v>560</v>
      </c>
      <c r="K3" s="314"/>
    </row>
    <row r="4" spans="1:11" s="113" customFormat="1" ht="19.5" customHeight="1">
      <c r="A4" s="112"/>
      <c r="B4" s="175" t="s">
        <v>303</v>
      </c>
      <c r="C4" s="175" t="s">
        <v>305</v>
      </c>
      <c r="D4" s="629"/>
      <c r="E4" s="175" t="s">
        <v>444</v>
      </c>
      <c r="F4" s="175" t="s">
        <v>444</v>
      </c>
      <c r="G4" s="175" t="s">
        <v>444</v>
      </c>
      <c r="H4" s="610"/>
      <c r="K4" s="314"/>
    </row>
    <row r="5" spans="1:11" s="113" customFormat="1" ht="19.5" customHeight="1">
      <c r="A5" s="112"/>
      <c r="B5" s="175" t="s">
        <v>202</v>
      </c>
      <c r="C5" s="175" t="s">
        <v>203</v>
      </c>
      <c r="D5" s="629"/>
      <c r="E5" s="175" t="s">
        <v>290</v>
      </c>
      <c r="F5" s="164" t="s">
        <v>290</v>
      </c>
      <c r="G5" s="164" t="s">
        <v>290</v>
      </c>
      <c r="H5" s="610"/>
      <c r="K5" s="314"/>
    </row>
    <row r="6" spans="1:11" s="113" customFormat="1" ht="19.5" customHeight="1">
      <c r="A6" s="112"/>
      <c r="B6" s="175" t="s">
        <v>196</v>
      </c>
      <c r="C6" s="175" t="s">
        <v>196</v>
      </c>
      <c r="D6" s="629"/>
      <c r="E6" s="175" t="s">
        <v>195</v>
      </c>
      <c r="F6" s="164" t="s">
        <v>202</v>
      </c>
      <c r="G6" s="164" t="s">
        <v>203</v>
      </c>
      <c r="H6" s="610"/>
      <c r="K6" s="314"/>
    </row>
    <row r="7" spans="1:12" s="113" customFormat="1" ht="19.5" customHeight="1">
      <c r="A7" s="112"/>
      <c r="B7" s="176">
        <v>2023</v>
      </c>
      <c r="C7" s="176">
        <v>2023</v>
      </c>
      <c r="D7" s="630"/>
      <c r="E7" s="176" t="s">
        <v>480</v>
      </c>
      <c r="F7" s="165" t="s">
        <v>390</v>
      </c>
      <c r="G7" s="165" t="s">
        <v>390</v>
      </c>
      <c r="H7" s="611"/>
      <c r="K7" s="314"/>
      <c r="L7" s="314"/>
    </row>
    <row r="8" spans="1:14" ht="30" customHeight="1">
      <c r="A8" s="114" t="s">
        <v>0</v>
      </c>
      <c r="B8" s="115">
        <f>B9+B14+B19+B20</f>
        <v>911284</v>
      </c>
      <c r="C8" s="115">
        <f>C9+C14+C19+C20</f>
        <v>7977648.6</v>
      </c>
      <c r="D8" s="115">
        <f>D9+D14+D19+D20</f>
        <v>10702236.2</v>
      </c>
      <c r="E8" s="337">
        <v>98.4</v>
      </c>
      <c r="F8" s="337">
        <v>107.8</v>
      </c>
      <c r="G8" s="337">
        <v>111.6</v>
      </c>
      <c r="H8" s="558">
        <v>112</v>
      </c>
      <c r="I8" s="115"/>
      <c r="J8" s="115"/>
      <c r="K8" s="115"/>
      <c r="L8" s="321"/>
      <c r="M8" s="115"/>
      <c r="N8" s="321"/>
    </row>
    <row r="9" spans="1:14" ht="21" customHeight="1">
      <c r="A9" s="182" t="s">
        <v>163</v>
      </c>
      <c r="B9" s="199">
        <f>B10+B11+B12+B13</f>
        <v>163147.6</v>
      </c>
      <c r="C9" s="199">
        <f>C10+C11+C12+C13</f>
        <v>1347887.6</v>
      </c>
      <c r="D9" s="199">
        <f>D10+D11+D12+D13</f>
        <v>1803449.9</v>
      </c>
      <c r="E9" s="332">
        <v>98.9</v>
      </c>
      <c r="F9" s="337">
        <v>117</v>
      </c>
      <c r="G9" s="332">
        <v>130.2</v>
      </c>
      <c r="H9" s="556">
        <v>128.5</v>
      </c>
      <c r="I9" s="115"/>
      <c r="J9" s="115"/>
      <c r="K9" s="115"/>
      <c r="L9" s="321"/>
      <c r="M9" s="199"/>
      <c r="N9" s="321"/>
    </row>
    <row r="10" spans="1:14" ht="21" customHeight="1">
      <c r="A10" s="181" t="s">
        <v>164</v>
      </c>
      <c r="B10" s="117">
        <v>158907.2</v>
      </c>
      <c r="C10" s="117">
        <v>1317642.1</v>
      </c>
      <c r="D10" s="117">
        <v>1761223.7</v>
      </c>
      <c r="E10" s="333">
        <v>98.9</v>
      </c>
      <c r="F10" s="333">
        <v>115.2</v>
      </c>
      <c r="G10" s="333">
        <v>128.1</v>
      </c>
      <c r="H10" s="130">
        <v>126.5</v>
      </c>
      <c r="I10" s="117"/>
      <c r="J10" s="117"/>
      <c r="K10" s="322"/>
      <c r="L10" s="322"/>
      <c r="M10" s="117"/>
      <c r="N10" s="322"/>
    </row>
    <row r="11" spans="1:14" ht="21" customHeight="1">
      <c r="A11" s="181" t="s">
        <v>165</v>
      </c>
      <c r="B11" s="117">
        <v>0</v>
      </c>
      <c r="C11" s="117">
        <v>0</v>
      </c>
      <c r="D11" s="117">
        <v>0</v>
      </c>
      <c r="E11" s="336">
        <v>0</v>
      </c>
      <c r="F11" s="286">
        <v>0</v>
      </c>
      <c r="G11" s="334">
        <v>0</v>
      </c>
      <c r="H11" s="129">
        <v>0</v>
      </c>
      <c r="I11" s="117"/>
      <c r="J11" s="117"/>
      <c r="K11" s="322"/>
      <c r="L11" s="322"/>
      <c r="M11" s="117"/>
      <c r="N11" s="322"/>
    </row>
    <row r="12" spans="1:14" ht="21" customHeight="1">
      <c r="A12" s="181" t="s">
        <v>166</v>
      </c>
      <c r="B12" s="117">
        <v>4240.4</v>
      </c>
      <c r="C12" s="118">
        <v>30245.5</v>
      </c>
      <c r="D12" s="118">
        <v>42226.2</v>
      </c>
      <c r="E12" s="366">
        <v>97.8</v>
      </c>
      <c r="F12" s="366">
        <v>277.1</v>
      </c>
      <c r="G12" s="333">
        <v>445.7</v>
      </c>
      <c r="H12" s="130">
        <v>387.6</v>
      </c>
      <c r="I12" s="117"/>
      <c r="J12" s="117"/>
      <c r="K12" s="322"/>
      <c r="L12" s="322"/>
      <c r="M12" s="117"/>
      <c r="N12" s="322"/>
    </row>
    <row r="13" spans="1:14" ht="21" customHeight="1">
      <c r="A13" s="181" t="s">
        <v>167</v>
      </c>
      <c r="B13" s="117">
        <v>0</v>
      </c>
      <c r="C13" s="117">
        <v>0</v>
      </c>
      <c r="D13" s="117">
        <v>0</v>
      </c>
      <c r="E13" s="334">
        <v>0</v>
      </c>
      <c r="F13" s="334">
        <v>0</v>
      </c>
      <c r="G13" s="334">
        <v>0</v>
      </c>
      <c r="H13" s="129">
        <v>0</v>
      </c>
      <c r="I13" s="117"/>
      <c r="J13" s="117"/>
      <c r="K13" s="322"/>
      <c r="L13" s="322"/>
      <c r="M13" s="117"/>
      <c r="N13" s="322"/>
    </row>
    <row r="14" spans="1:14" s="195" customFormat="1" ht="21" customHeight="1">
      <c r="A14" s="198" t="s">
        <v>168</v>
      </c>
      <c r="B14" s="116">
        <f>B15+B16+B17+B18</f>
        <v>462815.39999999997</v>
      </c>
      <c r="C14" s="116">
        <f>C15+C16+C17+C18</f>
        <v>4167742</v>
      </c>
      <c r="D14" s="116">
        <f>D15+D16+D17+D18</f>
        <v>5618294.7</v>
      </c>
      <c r="E14" s="337">
        <v>97.2</v>
      </c>
      <c r="F14" s="337">
        <v>103.7</v>
      </c>
      <c r="G14" s="332">
        <v>107.6</v>
      </c>
      <c r="H14" s="556">
        <v>108.7</v>
      </c>
      <c r="I14" s="115"/>
      <c r="J14" s="115"/>
      <c r="K14" s="115"/>
      <c r="L14" s="321"/>
      <c r="M14" s="116"/>
      <c r="N14" s="321"/>
    </row>
    <row r="15" spans="1:14" ht="21" customHeight="1">
      <c r="A15" s="181" t="s">
        <v>164</v>
      </c>
      <c r="B15" s="197">
        <v>459593.8</v>
      </c>
      <c r="C15" s="117">
        <v>4139861.1</v>
      </c>
      <c r="D15" s="117">
        <v>5580663.5</v>
      </c>
      <c r="E15" s="366">
        <v>97.1</v>
      </c>
      <c r="F15" s="333">
        <v>103.4</v>
      </c>
      <c r="G15" s="333">
        <v>107.2</v>
      </c>
      <c r="H15" s="130">
        <v>108.3</v>
      </c>
      <c r="I15" s="197"/>
      <c r="J15" s="197"/>
      <c r="K15" s="322"/>
      <c r="L15" s="322"/>
      <c r="M15" s="197"/>
      <c r="N15" s="322"/>
    </row>
    <row r="16" spans="1:14" ht="21" customHeight="1">
      <c r="A16" s="181" t="s">
        <v>165</v>
      </c>
      <c r="B16" s="197">
        <v>0</v>
      </c>
      <c r="C16" s="197">
        <v>0</v>
      </c>
      <c r="D16" s="197">
        <v>0</v>
      </c>
      <c r="E16" s="335">
        <v>0</v>
      </c>
      <c r="F16" s="335">
        <v>0</v>
      </c>
      <c r="G16" s="335">
        <v>0</v>
      </c>
      <c r="H16" s="335">
        <v>0</v>
      </c>
      <c r="I16" s="197"/>
      <c r="J16" s="197"/>
      <c r="K16" s="322"/>
      <c r="L16" s="322"/>
      <c r="M16" s="197"/>
      <c r="N16" s="322"/>
    </row>
    <row r="17" spans="1:14" ht="21" customHeight="1">
      <c r="A17" s="181" t="s">
        <v>166</v>
      </c>
      <c r="B17" s="197">
        <v>3221.6</v>
      </c>
      <c r="C17" s="118">
        <v>27880.9</v>
      </c>
      <c r="D17" s="118">
        <v>37631.2</v>
      </c>
      <c r="E17" s="333">
        <v>104.8</v>
      </c>
      <c r="F17" s="333">
        <v>221.2</v>
      </c>
      <c r="G17" s="366">
        <v>343.8</v>
      </c>
      <c r="H17" s="557">
        <v>270.8</v>
      </c>
      <c r="I17" s="197"/>
      <c r="J17" s="197"/>
      <c r="K17" s="322"/>
      <c r="L17" s="322"/>
      <c r="M17" s="197"/>
      <c r="N17" s="322"/>
    </row>
    <row r="18" spans="1:14" ht="21" customHeight="1">
      <c r="A18" s="181" t="s">
        <v>167</v>
      </c>
      <c r="B18" s="197">
        <v>0</v>
      </c>
      <c r="C18" s="197">
        <v>0</v>
      </c>
      <c r="D18" s="197">
        <v>0</v>
      </c>
      <c r="E18" s="335">
        <v>0</v>
      </c>
      <c r="F18" s="335">
        <v>0</v>
      </c>
      <c r="G18" s="335">
        <v>0</v>
      </c>
      <c r="H18" s="335">
        <v>0</v>
      </c>
      <c r="I18" s="197"/>
      <c r="J18" s="197"/>
      <c r="K18" s="322"/>
      <c r="L18" s="322"/>
      <c r="M18" s="197"/>
      <c r="N18" s="322"/>
    </row>
    <row r="19" spans="1:14" s="195" customFormat="1" ht="21" customHeight="1">
      <c r="A19" s="198" t="s">
        <v>169</v>
      </c>
      <c r="B19" s="116">
        <v>282950.8</v>
      </c>
      <c r="C19" s="116">
        <v>2441176.4</v>
      </c>
      <c r="D19" s="116">
        <v>3253176.4</v>
      </c>
      <c r="E19" s="337">
        <v>100.4</v>
      </c>
      <c r="F19" s="332">
        <v>109.7</v>
      </c>
      <c r="G19" s="332">
        <v>109.7</v>
      </c>
      <c r="H19" s="556">
        <v>109.7</v>
      </c>
      <c r="I19" s="115"/>
      <c r="J19" s="115"/>
      <c r="K19" s="115"/>
      <c r="L19" s="321"/>
      <c r="M19" s="116"/>
      <c r="N19" s="321"/>
    </row>
    <row r="20" spans="1:14" ht="21" customHeight="1">
      <c r="A20" s="198" t="s">
        <v>380</v>
      </c>
      <c r="B20" s="116">
        <v>2370.2</v>
      </c>
      <c r="C20" s="116">
        <v>20842.6</v>
      </c>
      <c r="D20" s="116">
        <v>27315.2</v>
      </c>
      <c r="E20" s="332">
        <v>96.6</v>
      </c>
      <c r="F20" s="337">
        <v>113.5</v>
      </c>
      <c r="G20" s="332">
        <v>112.4</v>
      </c>
      <c r="H20" s="556">
        <v>109.4</v>
      </c>
      <c r="I20" s="115"/>
      <c r="J20" s="115"/>
      <c r="K20" s="115"/>
      <c r="L20" s="321"/>
      <c r="M20" s="116"/>
      <c r="N20" s="321"/>
    </row>
    <row r="21" spans="1:8" ht="21" customHeight="1">
      <c r="A21" s="119"/>
      <c r="H21" s="120"/>
    </row>
    <row r="22" spans="1:6" ht="21" customHeight="1">
      <c r="A22" s="119"/>
      <c r="C22" s="121"/>
      <c r="D22" s="121"/>
      <c r="E22" s="121"/>
      <c r="F22" s="121"/>
    </row>
    <row r="23" ht="21" customHeight="1">
      <c r="A23" s="119"/>
    </row>
    <row r="24" spans="1:7" ht="21" customHeight="1">
      <c r="A24" s="119"/>
      <c r="B24" s="122"/>
      <c r="C24" s="122"/>
      <c r="D24" s="122"/>
      <c r="E24" s="122"/>
      <c r="F24" s="122"/>
      <c r="G24" s="123"/>
    </row>
    <row r="25" spans="1:7" ht="18.75" customHeight="1">
      <c r="A25" s="123"/>
      <c r="B25" s="122"/>
      <c r="C25" s="122"/>
      <c r="D25" s="122"/>
      <c r="E25" s="122"/>
      <c r="F25" s="122"/>
      <c r="G25" s="123"/>
    </row>
    <row r="26" s="124" customFormat="1" ht="21" customHeight="1">
      <c r="K26" s="317"/>
    </row>
  </sheetData>
  <sheetProtection/>
  <mergeCells count="3">
    <mergeCell ref="A1:G1"/>
    <mergeCell ref="H3:H7"/>
    <mergeCell ref="D3:D7"/>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24"/>
  <sheetViews>
    <sheetView zoomScalePageLayoutView="0" workbookViewId="0" topLeftCell="A2">
      <selection activeCell="A1" sqref="A1:G19"/>
    </sheetView>
  </sheetViews>
  <sheetFormatPr defaultColWidth="9.140625" defaultRowHeight="12.75"/>
  <cols>
    <col min="1" max="1" width="29.00390625" style="108" customWidth="1"/>
    <col min="2" max="3" width="11.57421875" style="118" customWidth="1"/>
    <col min="4" max="4" width="11.8515625" style="118" bestFit="1" customWidth="1"/>
    <col min="5" max="6" width="10.00390625" style="118" customWidth="1"/>
    <col min="7" max="7" width="9.421875" style="108" customWidth="1"/>
    <col min="8" max="8" width="4.00390625" style="108" customWidth="1"/>
    <col min="9" max="12" width="13.7109375" style="108" customWidth="1"/>
    <col min="13" max="16384" width="9.140625" style="108" customWidth="1"/>
  </cols>
  <sheetData>
    <row r="1" spans="1:7" ht="45" customHeight="1">
      <c r="A1" s="643" t="s">
        <v>481</v>
      </c>
      <c r="B1" s="644"/>
      <c r="C1" s="644"/>
      <c r="D1" s="644"/>
      <c r="E1" s="644"/>
      <c r="F1" s="644"/>
      <c r="G1" s="644"/>
    </row>
    <row r="2" spans="1:7" ht="21" customHeight="1" thickBot="1">
      <c r="A2" s="109"/>
      <c r="B2" s="110"/>
      <c r="C2" s="110"/>
      <c r="D2" s="110"/>
      <c r="E2" s="183"/>
      <c r="F2" s="183"/>
      <c r="G2" s="111" t="s">
        <v>102</v>
      </c>
    </row>
    <row r="3" spans="1:7" s="113" customFormat="1" ht="19.5" customHeight="1">
      <c r="A3" s="112"/>
      <c r="B3" s="161" t="s">
        <v>45</v>
      </c>
      <c r="C3" s="344" t="s">
        <v>45</v>
      </c>
      <c r="D3" s="344" t="s">
        <v>193</v>
      </c>
      <c r="E3" s="612" t="s">
        <v>252</v>
      </c>
      <c r="F3" s="612"/>
      <c r="G3" s="612"/>
    </row>
    <row r="4" spans="1:7" s="113" customFormat="1" ht="19.5" customHeight="1">
      <c r="A4" s="112"/>
      <c r="B4" s="162" t="s">
        <v>255</v>
      </c>
      <c r="C4" s="345" t="s">
        <v>257</v>
      </c>
      <c r="D4" s="345" t="s">
        <v>256</v>
      </c>
      <c r="E4" s="162" t="s">
        <v>258</v>
      </c>
      <c r="F4" s="162" t="s">
        <v>259</v>
      </c>
      <c r="G4" s="162" t="s">
        <v>260</v>
      </c>
    </row>
    <row r="5" spans="1:7" s="113" customFormat="1" ht="19.5" customHeight="1">
      <c r="A5" s="112"/>
      <c r="B5" s="164" t="s">
        <v>196</v>
      </c>
      <c r="C5" s="346" t="s">
        <v>196</v>
      </c>
      <c r="D5" s="346" t="s">
        <v>196</v>
      </c>
      <c r="E5" s="164" t="s">
        <v>196</v>
      </c>
      <c r="F5" s="164" t="s">
        <v>196</v>
      </c>
      <c r="G5" s="164" t="s">
        <v>196</v>
      </c>
    </row>
    <row r="6" spans="1:7" s="113" customFormat="1" ht="19.5" customHeight="1">
      <c r="A6" s="112"/>
      <c r="B6" s="165">
        <v>2023</v>
      </c>
      <c r="C6" s="165">
        <v>2023</v>
      </c>
      <c r="D6" s="165">
        <v>2023</v>
      </c>
      <c r="E6" s="165">
        <v>2023</v>
      </c>
      <c r="F6" s="165">
        <v>2023</v>
      </c>
      <c r="G6" s="165">
        <v>2023</v>
      </c>
    </row>
    <row r="7" spans="1:12" ht="30" customHeight="1">
      <c r="A7" s="114" t="s">
        <v>0</v>
      </c>
      <c r="B7" s="115">
        <f>B8+B13+B18+B19</f>
        <v>2526863.9</v>
      </c>
      <c r="C7" s="115">
        <f>C8+C13+C18+C19</f>
        <v>2678049.8000000003</v>
      </c>
      <c r="D7" s="115">
        <f>D8+D13+D18+D19</f>
        <v>2772734.9</v>
      </c>
      <c r="E7" s="323">
        <v>109.8</v>
      </c>
      <c r="F7" s="323">
        <v>113.7</v>
      </c>
      <c r="G7" s="323">
        <v>111.2</v>
      </c>
      <c r="I7" s="385"/>
      <c r="J7" s="385"/>
      <c r="K7" s="385"/>
      <c r="L7" s="385"/>
    </row>
    <row r="8" spans="1:7" ht="21" customHeight="1">
      <c r="A8" s="182" t="s">
        <v>163</v>
      </c>
      <c r="B8" s="199">
        <f>B9+B10+B11+B12</f>
        <v>400845.1</v>
      </c>
      <c r="C8" s="199">
        <f>C9+C10+C11+C12</f>
        <v>460231.10000000003</v>
      </c>
      <c r="D8" s="199">
        <f>D9+D10+D11+D12</f>
        <v>486811.4</v>
      </c>
      <c r="E8" s="323">
        <v>136.3</v>
      </c>
      <c r="F8" s="323">
        <v>136.1</v>
      </c>
      <c r="G8" s="323">
        <v>120.8</v>
      </c>
    </row>
    <row r="9" spans="1:7" ht="21" customHeight="1">
      <c r="A9" s="181" t="s">
        <v>164</v>
      </c>
      <c r="B9" s="117">
        <v>394623</v>
      </c>
      <c r="C9" s="117">
        <v>449129.4</v>
      </c>
      <c r="D9" s="117">
        <v>473889.7</v>
      </c>
      <c r="E9" s="324">
        <v>134.7</v>
      </c>
      <c r="F9" s="324">
        <v>133.4</v>
      </c>
      <c r="G9" s="324">
        <v>118.8</v>
      </c>
    </row>
    <row r="10" spans="1:7" ht="21" customHeight="1">
      <c r="A10" s="181" t="s">
        <v>165</v>
      </c>
      <c r="B10" s="117">
        <v>0</v>
      </c>
      <c r="C10" s="117">
        <v>0</v>
      </c>
      <c r="D10" s="117">
        <v>0</v>
      </c>
      <c r="E10" s="286">
        <v>0</v>
      </c>
      <c r="F10" s="286">
        <v>0</v>
      </c>
      <c r="G10" s="286">
        <v>0</v>
      </c>
    </row>
    <row r="11" spans="1:7" ht="21" customHeight="1">
      <c r="A11" s="181" t="s">
        <v>166</v>
      </c>
      <c r="B11" s="117">
        <v>6222.1</v>
      </c>
      <c r="C11" s="117">
        <v>11101.7</v>
      </c>
      <c r="D11" s="117">
        <v>12921.7</v>
      </c>
      <c r="E11" s="324">
        <v>512.4</v>
      </c>
      <c r="F11" s="324">
        <v>702</v>
      </c>
      <c r="G11" s="324">
        <v>323.9</v>
      </c>
    </row>
    <row r="12" spans="1:7" ht="21" customHeight="1">
      <c r="A12" s="181" t="s">
        <v>167</v>
      </c>
      <c r="B12" s="117">
        <v>0</v>
      </c>
      <c r="C12" s="117">
        <v>0</v>
      </c>
      <c r="D12" s="117">
        <v>0</v>
      </c>
      <c r="E12" s="286">
        <v>0</v>
      </c>
      <c r="F12" s="286">
        <v>0</v>
      </c>
      <c r="G12" s="286">
        <v>0</v>
      </c>
    </row>
    <row r="13" spans="1:7" ht="21" customHeight="1">
      <c r="A13" s="198" t="s">
        <v>168</v>
      </c>
      <c r="B13" s="116">
        <f>B14+B15+B16+B17</f>
        <v>1364760.2</v>
      </c>
      <c r="C13" s="116">
        <f>C14+C15+C16+C17</f>
        <v>1376425.9</v>
      </c>
      <c r="D13" s="116">
        <f>D14+D15+D16+D17</f>
        <v>1426555.9000000001</v>
      </c>
      <c r="E13" s="325">
        <v>106.3</v>
      </c>
      <c r="F13" s="325">
        <v>108.5</v>
      </c>
      <c r="G13" s="325">
        <v>108.2</v>
      </c>
    </row>
    <row r="14" spans="1:7" ht="21" customHeight="1">
      <c r="A14" s="181" t="s">
        <v>164</v>
      </c>
      <c r="B14" s="197">
        <v>1355694.8</v>
      </c>
      <c r="C14" s="197">
        <v>1367127.2</v>
      </c>
      <c r="D14" s="197">
        <v>1417039.1</v>
      </c>
      <c r="E14" s="324">
        <v>105.7</v>
      </c>
      <c r="F14" s="324">
        <v>108</v>
      </c>
      <c r="G14" s="324">
        <v>107.8</v>
      </c>
    </row>
    <row r="15" spans="1:7" ht="21" customHeight="1">
      <c r="A15" s="181" t="s">
        <v>165</v>
      </c>
      <c r="B15" s="197">
        <v>0</v>
      </c>
      <c r="C15" s="197">
        <v>0</v>
      </c>
      <c r="D15" s="197">
        <v>0</v>
      </c>
      <c r="E15" s="326">
        <v>0</v>
      </c>
      <c r="F15" s="326">
        <v>0</v>
      </c>
      <c r="G15" s="326">
        <v>0</v>
      </c>
    </row>
    <row r="16" spans="1:7" ht="21" customHeight="1">
      <c r="A16" s="181" t="s">
        <v>166</v>
      </c>
      <c r="B16" s="197">
        <v>9065.4</v>
      </c>
      <c r="C16" s="197">
        <v>9298.7</v>
      </c>
      <c r="D16" s="197">
        <v>9516.8</v>
      </c>
      <c r="E16" s="324">
        <v>416.5</v>
      </c>
      <c r="F16" s="324">
        <v>430.9</v>
      </c>
      <c r="G16" s="324">
        <v>252.1</v>
      </c>
    </row>
    <row r="17" spans="1:7" ht="21" customHeight="1">
      <c r="A17" s="181" t="s">
        <v>167</v>
      </c>
      <c r="B17" s="197">
        <v>0</v>
      </c>
      <c r="C17" s="197">
        <v>0</v>
      </c>
      <c r="D17" s="197">
        <v>0</v>
      </c>
      <c r="E17" s="326">
        <v>0</v>
      </c>
      <c r="F17" s="326">
        <v>0</v>
      </c>
      <c r="G17" s="326">
        <v>0</v>
      </c>
    </row>
    <row r="18" spans="1:7" ht="21" customHeight="1">
      <c r="A18" s="198" t="s">
        <v>169</v>
      </c>
      <c r="B18" s="116">
        <v>754665.5</v>
      </c>
      <c r="C18" s="116">
        <v>834417.2</v>
      </c>
      <c r="D18" s="116">
        <v>852093.7</v>
      </c>
      <c r="E18" s="323">
        <v>105.4</v>
      </c>
      <c r="F18" s="323">
        <v>112.3</v>
      </c>
      <c r="G18" s="323">
        <v>111.4</v>
      </c>
    </row>
    <row r="19" spans="1:7" ht="21" customHeight="1">
      <c r="A19" s="198" t="s">
        <v>380</v>
      </c>
      <c r="B19" s="116">
        <v>6593.1</v>
      </c>
      <c r="C19" s="116">
        <v>6975.6</v>
      </c>
      <c r="D19" s="116">
        <v>7273.9</v>
      </c>
      <c r="E19" s="323">
        <v>107.3</v>
      </c>
      <c r="F19" s="323">
        <v>113.1</v>
      </c>
      <c r="G19" s="323">
        <v>116.9</v>
      </c>
    </row>
    <row r="20" ht="21" customHeight="1">
      <c r="A20" s="119"/>
    </row>
    <row r="21" spans="1:6" ht="21" customHeight="1">
      <c r="A21" s="119"/>
      <c r="D21" s="121"/>
      <c r="E21" s="121"/>
      <c r="F21" s="121"/>
    </row>
    <row r="22" ht="21" customHeight="1">
      <c r="A22" s="119"/>
    </row>
    <row r="23" spans="1:7" ht="21" customHeight="1">
      <c r="A23" s="119"/>
      <c r="B23" s="122"/>
      <c r="C23" s="122"/>
      <c r="D23" s="122"/>
      <c r="E23" s="122"/>
      <c r="F23" s="122"/>
      <c r="G23" s="123"/>
    </row>
    <row r="24" spans="1:7" ht="18.75" customHeight="1">
      <c r="A24" s="123"/>
      <c r="B24" s="122"/>
      <c r="C24" s="122"/>
      <c r="D24" s="122"/>
      <c r="E24" s="122"/>
      <c r="F24" s="122"/>
      <c r="G24" s="123"/>
    </row>
    <row r="25" s="124" customFormat="1" ht="21" customHeight="1"/>
  </sheetData>
  <sheetProtection/>
  <mergeCells count="2">
    <mergeCell ref="A1:G1"/>
    <mergeCell ref="E3:G3"/>
  </mergeCells>
  <printOptions horizontalCentered="1"/>
  <pageMargins left="0.49" right="0.11811023622047245" top="0.7480314960629921" bottom="0.7480314960629921"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37"/>
  <sheetViews>
    <sheetView zoomScalePageLayoutView="0" workbookViewId="0" topLeftCell="A1">
      <pane xSplit="7" ySplit="7" topLeftCell="H25" activePane="bottomRight" state="frozen"/>
      <selection pane="topLeft" activeCell="A16" sqref="A16"/>
      <selection pane="topRight" activeCell="A16" sqref="A16"/>
      <selection pane="bottomLeft" activeCell="A16" sqref="A16"/>
      <selection pane="bottomRight" activeCell="A1" sqref="A1:G37"/>
    </sheetView>
  </sheetViews>
  <sheetFormatPr defaultColWidth="9.140625" defaultRowHeight="12.75"/>
  <cols>
    <col min="1" max="1" width="32.7109375" style="108" customWidth="1"/>
    <col min="2" max="3" width="12.7109375" style="118" customWidth="1"/>
    <col min="4" max="4" width="12.7109375" style="118" hidden="1" customWidth="1"/>
    <col min="5" max="7" width="11.140625" style="118" customWidth="1"/>
    <col min="8" max="8" width="11.140625" style="118" hidden="1" customWidth="1"/>
    <col min="9" max="9" width="2.57421875" style="108" customWidth="1"/>
    <col min="10" max="16384" width="9.140625" style="108" customWidth="1"/>
  </cols>
  <sheetData>
    <row r="1" spans="1:8" ht="31.5" customHeight="1">
      <c r="A1" s="641" t="s">
        <v>482</v>
      </c>
      <c r="B1" s="641"/>
      <c r="C1" s="641"/>
      <c r="D1" s="641"/>
      <c r="E1" s="641"/>
      <c r="F1" s="641"/>
      <c r="G1" s="641"/>
      <c r="H1" s="514"/>
    </row>
    <row r="2" spans="1:8" ht="21" customHeight="1" thickBot="1">
      <c r="A2" s="109"/>
      <c r="B2" s="110"/>
      <c r="C2" s="110"/>
      <c r="D2" s="110"/>
      <c r="E2" s="110"/>
      <c r="F2" s="110"/>
      <c r="G2" s="110"/>
      <c r="H2" s="110"/>
    </row>
    <row r="3" spans="1:8" s="113" customFormat="1" ht="19.5" customHeight="1">
      <c r="A3" s="112"/>
      <c r="B3" s="174" t="s">
        <v>304</v>
      </c>
      <c r="C3" s="174" t="s">
        <v>304</v>
      </c>
      <c r="D3" s="631" t="s">
        <v>556</v>
      </c>
      <c r="E3" s="175" t="s">
        <v>253</v>
      </c>
      <c r="F3" s="222" t="s">
        <v>253</v>
      </c>
      <c r="G3" s="222" t="s">
        <v>203</v>
      </c>
      <c r="H3" s="642" t="s">
        <v>560</v>
      </c>
    </row>
    <row r="4" spans="1:8" s="113" customFormat="1" ht="19.5" customHeight="1">
      <c r="A4" s="112"/>
      <c r="B4" s="175" t="s">
        <v>303</v>
      </c>
      <c r="C4" s="175" t="s">
        <v>303</v>
      </c>
      <c r="D4" s="629"/>
      <c r="E4" s="175" t="s">
        <v>444</v>
      </c>
      <c r="F4" s="175" t="s">
        <v>444</v>
      </c>
      <c r="G4" s="175" t="s">
        <v>444</v>
      </c>
      <c r="H4" s="610"/>
    </row>
    <row r="5" spans="1:8" s="113" customFormat="1" ht="19.5" customHeight="1">
      <c r="A5" s="112"/>
      <c r="B5" s="175" t="s">
        <v>202</v>
      </c>
      <c r="C5" s="175" t="s">
        <v>203</v>
      </c>
      <c r="D5" s="629"/>
      <c r="E5" s="175" t="s">
        <v>290</v>
      </c>
      <c r="F5" s="164" t="s">
        <v>290</v>
      </c>
      <c r="G5" s="164" t="s">
        <v>290</v>
      </c>
      <c r="H5" s="610"/>
    </row>
    <row r="6" spans="1:8" s="113" customFormat="1" ht="19.5" customHeight="1">
      <c r="A6" s="112"/>
      <c r="B6" s="175" t="s">
        <v>196</v>
      </c>
      <c r="C6" s="175" t="s">
        <v>196</v>
      </c>
      <c r="D6" s="629"/>
      <c r="E6" s="175" t="s">
        <v>195</v>
      </c>
      <c r="F6" s="164" t="s">
        <v>202</v>
      </c>
      <c r="G6" s="164" t="s">
        <v>203</v>
      </c>
      <c r="H6" s="610"/>
    </row>
    <row r="7" spans="1:8" s="113" customFormat="1" ht="19.5" customHeight="1">
      <c r="A7" s="112"/>
      <c r="B7" s="176">
        <v>2023</v>
      </c>
      <c r="C7" s="176">
        <v>2023</v>
      </c>
      <c r="D7" s="630"/>
      <c r="E7" s="176" t="s">
        <v>480</v>
      </c>
      <c r="F7" s="165" t="s">
        <v>390</v>
      </c>
      <c r="G7" s="165" t="s">
        <v>390</v>
      </c>
      <c r="H7" s="610"/>
    </row>
    <row r="8" spans="1:8" ht="14.25" customHeight="1">
      <c r="A8" s="114"/>
      <c r="B8" s="115"/>
      <c r="C8" s="115"/>
      <c r="D8" s="115"/>
      <c r="E8" s="115"/>
      <c r="F8" s="115"/>
      <c r="G8" s="115"/>
      <c r="H8" s="115"/>
    </row>
    <row r="9" spans="1:8" ht="19.5" customHeight="1">
      <c r="A9" s="184" t="s">
        <v>281</v>
      </c>
      <c r="B9" s="125"/>
      <c r="C9" s="125"/>
      <c r="D9" s="125"/>
      <c r="E9" s="125"/>
      <c r="F9" s="125"/>
      <c r="G9" s="117"/>
      <c r="H9" s="117"/>
    </row>
    <row r="10" spans="1:8" ht="19.5" customHeight="1">
      <c r="A10" s="185" t="s">
        <v>282</v>
      </c>
      <c r="B10" s="196">
        <f>+B12+B13+B14+B15</f>
        <v>3551.4</v>
      </c>
      <c r="C10" s="196">
        <f>+C12+C13+C14+C15</f>
        <v>31469.6</v>
      </c>
      <c r="D10" s="196">
        <f>+D12+D13+D14+D15</f>
        <v>40903.700000000004</v>
      </c>
      <c r="E10" s="115">
        <v>93.1</v>
      </c>
      <c r="F10" s="115">
        <v>104.9</v>
      </c>
      <c r="G10" s="115">
        <v>124.1</v>
      </c>
      <c r="H10" s="115">
        <v>119.2</v>
      </c>
    </row>
    <row r="11" spans="1:8" ht="19.5" customHeight="1">
      <c r="A11" s="187" t="s">
        <v>284</v>
      </c>
      <c r="B11" s="125"/>
      <c r="C11" s="125"/>
      <c r="D11" s="125"/>
      <c r="E11" s="220"/>
      <c r="F11" s="220"/>
      <c r="G11" s="220"/>
      <c r="H11" s="220"/>
    </row>
    <row r="12" spans="1:8" ht="19.5" customHeight="1">
      <c r="A12" s="186" t="s">
        <v>164</v>
      </c>
      <c r="B12" s="125">
        <v>3308.1</v>
      </c>
      <c r="C12" s="125">
        <v>29588</v>
      </c>
      <c r="D12" s="125">
        <v>38364.3</v>
      </c>
      <c r="E12" s="220">
        <v>92.8</v>
      </c>
      <c r="F12" s="220">
        <v>101.7</v>
      </c>
      <c r="G12" s="220">
        <v>119.6</v>
      </c>
      <c r="H12" s="220">
        <v>115.1</v>
      </c>
    </row>
    <row r="13" spans="1:8" ht="19.5" customHeight="1">
      <c r="A13" s="186" t="s">
        <v>165</v>
      </c>
      <c r="B13" s="125">
        <v>0</v>
      </c>
      <c r="C13" s="125">
        <v>0</v>
      </c>
      <c r="D13" s="125">
        <v>0</v>
      </c>
      <c r="E13" s="125">
        <v>0</v>
      </c>
      <c r="F13" s="125">
        <v>0</v>
      </c>
      <c r="G13" s="220">
        <v>0</v>
      </c>
      <c r="H13" s="220">
        <v>0</v>
      </c>
    </row>
    <row r="14" spans="1:8" ht="19.5" customHeight="1">
      <c r="A14" s="186" t="s">
        <v>166</v>
      </c>
      <c r="B14" s="125">
        <v>243.3</v>
      </c>
      <c r="C14" s="125">
        <v>1881.6</v>
      </c>
      <c r="D14" s="125">
        <v>2539.4</v>
      </c>
      <c r="E14" s="220">
        <v>97.4</v>
      </c>
      <c r="F14" s="220">
        <v>184.7</v>
      </c>
      <c r="G14" s="220">
        <v>298.6</v>
      </c>
      <c r="H14" s="220">
        <v>257.1</v>
      </c>
    </row>
    <row r="15" spans="1:8" ht="19.5" customHeight="1">
      <c r="A15" s="186" t="s">
        <v>283</v>
      </c>
      <c r="B15" s="125">
        <v>0</v>
      </c>
      <c r="C15" s="125">
        <v>0</v>
      </c>
      <c r="D15" s="125">
        <v>0</v>
      </c>
      <c r="E15" s="125">
        <v>0</v>
      </c>
      <c r="F15" s="125">
        <v>0</v>
      </c>
      <c r="G15" s="220">
        <v>0</v>
      </c>
      <c r="H15" s="220">
        <v>0</v>
      </c>
    </row>
    <row r="16" spans="1:8" ht="19.5" customHeight="1">
      <c r="A16" s="185" t="s">
        <v>292</v>
      </c>
      <c r="B16" s="196">
        <f>+B18+B19+B20+B21</f>
        <v>365056</v>
      </c>
      <c r="C16" s="196">
        <f>+C18+C19+C20+C21</f>
        <v>3099825.6</v>
      </c>
      <c r="D16" s="196">
        <f>+D18+D19+D20+D21</f>
        <v>4064821.1999999997</v>
      </c>
      <c r="E16" s="115">
        <v>95.1</v>
      </c>
      <c r="F16" s="115">
        <v>111.2</v>
      </c>
      <c r="G16" s="115">
        <v>125</v>
      </c>
      <c r="H16" s="115">
        <v>122.2</v>
      </c>
    </row>
    <row r="17" spans="1:8" ht="19.5" customHeight="1">
      <c r="A17" s="187" t="s">
        <v>284</v>
      </c>
      <c r="B17" s="125"/>
      <c r="C17" s="125"/>
      <c r="D17" s="125"/>
      <c r="E17" s="220"/>
      <c r="F17" s="220"/>
      <c r="G17" s="220"/>
      <c r="H17" s="220"/>
    </row>
    <row r="18" spans="1:8" ht="19.5" customHeight="1">
      <c r="A18" s="186" t="s">
        <v>164</v>
      </c>
      <c r="B18" s="125">
        <v>362874.9</v>
      </c>
      <c r="C18" s="125">
        <v>3082839.6</v>
      </c>
      <c r="D18" s="125">
        <v>4041864.3</v>
      </c>
      <c r="E18" s="220">
        <v>95.1</v>
      </c>
      <c r="F18" s="220">
        <v>110.9</v>
      </c>
      <c r="G18" s="220">
        <v>124.6</v>
      </c>
      <c r="H18" s="220">
        <v>121.9</v>
      </c>
    </row>
    <row r="19" spans="1:8" ht="19.5" customHeight="1">
      <c r="A19" s="186" t="s">
        <v>165</v>
      </c>
      <c r="B19" s="122">
        <v>0</v>
      </c>
      <c r="C19" s="122">
        <v>0</v>
      </c>
      <c r="D19" s="122">
        <v>0</v>
      </c>
      <c r="E19" s="122">
        <v>0</v>
      </c>
      <c r="F19" s="122">
        <v>0</v>
      </c>
      <c r="G19" s="122">
        <v>0</v>
      </c>
      <c r="H19" s="122">
        <v>0</v>
      </c>
    </row>
    <row r="20" spans="1:8" s="124" customFormat="1" ht="19.5" customHeight="1">
      <c r="A20" s="186" t="s">
        <v>166</v>
      </c>
      <c r="B20" s="125">
        <v>2181.1</v>
      </c>
      <c r="C20" s="125">
        <v>16986</v>
      </c>
      <c r="D20" s="125">
        <v>22956.9</v>
      </c>
      <c r="E20" s="220">
        <v>97.3</v>
      </c>
      <c r="F20" s="220">
        <v>200.6</v>
      </c>
      <c r="G20" s="220">
        <v>305.4</v>
      </c>
      <c r="H20" s="220">
        <v>256.6</v>
      </c>
    </row>
    <row r="21" spans="1:8" ht="19.5" customHeight="1">
      <c r="A21" s="186" t="s">
        <v>283</v>
      </c>
      <c r="B21" s="118">
        <v>0</v>
      </c>
      <c r="C21" s="118">
        <v>0</v>
      </c>
      <c r="D21" s="118">
        <v>0</v>
      </c>
      <c r="E21" s="118">
        <v>0</v>
      </c>
      <c r="F21" s="118">
        <v>0</v>
      </c>
      <c r="G21" s="118">
        <v>0</v>
      </c>
      <c r="H21" s="118">
        <v>0</v>
      </c>
    </row>
    <row r="22" spans="5:8" ht="19.5" customHeight="1">
      <c r="E22" s="220"/>
      <c r="F22" s="220"/>
      <c r="G22" s="220"/>
      <c r="H22" s="220"/>
    </row>
    <row r="23" spans="1:8" ht="19.5" customHeight="1">
      <c r="A23" s="184" t="s">
        <v>285</v>
      </c>
      <c r="E23" s="220"/>
      <c r="F23" s="220"/>
      <c r="G23" s="220"/>
      <c r="H23" s="220"/>
    </row>
    <row r="24" spans="1:8" ht="19.5" customHeight="1">
      <c r="A24" s="185" t="s">
        <v>286</v>
      </c>
      <c r="B24" s="196">
        <f>+B26+B27+B28+B29</f>
        <v>2653.5</v>
      </c>
      <c r="C24" s="196">
        <f>+C26+C27+C28+C29</f>
        <v>25261.699999999997</v>
      </c>
      <c r="D24" s="196">
        <f>+D26+D27+D28+D29</f>
        <v>33412.9</v>
      </c>
      <c r="E24" s="115">
        <v>94.1</v>
      </c>
      <c r="F24" s="115">
        <v>101.3</v>
      </c>
      <c r="G24" s="115">
        <v>108.3</v>
      </c>
      <c r="H24" s="115">
        <v>107.6</v>
      </c>
    </row>
    <row r="25" spans="1:8" ht="19.5" customHeight="1">
      <c r="A25" s="187" t="s">
        <v>284</v>
      </c>
      <c r="E25" s="220"/>
      <c r="F25" s="220"/>
      <c r="G25" s="220"/>
      <c r="H25" s="220"/>
    </row>
    <row r="26" spans="1:8" ht="19.5" customHeight="1">
      <c r="A26" s="186" t="s">
        <v>164</v>
      </c>
      <c r="B26" s="118">
        <v>2644.4</v>
      </c>
      <c r="C26" s="118">
        <v>25181.1</v>
      </c>
      <c r="D26" s="118">
        <v>33305.3</v>
      </c>
      <c r="E26" s="220">
        <v>94.1</v>
      </c>
      <c r="F26" s="220">
        <v>101.2</v>
      </c>
      <c r="G26" s="220">
        <v>108.1</v>
      </c>
      <c r="H26" s="220">
        <v>107.5</v>
      </c>
    </row>
    <row r="27" spans="1:8" ht="19.5" customHeight="1">
      <c r="A27" s="186" t="s">
        <v>165</v>
      </c>
      <c r="B27" s="118">
        <v>0</v>
      </c>
      <c r="C27" s="118">
        <v>0</v>
      </c>
      <c r="E27" s="118">
        <v>0</v>
      </c>
      <c r="F27" s="118">
        <v>0</v>
      </c>
      <c r="G27" s="118">
        <v>0</v>
      </c>
      <c r="H27" s="118">
        <v>0</v>
      </c>
    </row>
    <row r="28" spans="1:8" ht="19.5" customHeight="1">
      <c r="A28" s="186" t="s">
        <v>166</v>
      </c>
      <c r="B28" s="118">
        <v>9.1</v>
      </c>
      <c r="C28" s="118">
        <v>80.6</v>
      </c>
      <c r="D28" s="118">
        <v>107.6</v>
      </c>
      <c r="E28" s="220">
        <v>104.1</v>
      </c>
      <c r="F28" s="220">
        <v>119.1</v>
      </c>
      <c r="G28" s="220">
        <v>187.1</v>
      </c>
      <c r="H28" s="220">
        <v>158.6</v>
      </c>
    </row>
    <row r="29" spans="1:8" ht="19.5" customHeight="1">
      <c r="A29" s="186" t="s">
        <v>283</v>
      </c>
      <c r="B29" s="118">
        <v>0</v>
      </c>
      <c r="C29" s="118">
        <v>0</v>
      </c>
      <c r="D29" s="118">
        <v>0</v>
      </c>
      <c r="E29" s="118">
        <v>0</v>
      </c>
      <c r="F29" s="118">
        <v>0</v>
      </c>
      <c r="G29" s="118">
        <v>0</v>
      </c>
      <c r="H29" s="118">
        <v>0</v>
      </c>
    </row>
    <row r="30" spans="1:8" ht="19.5" customHeight="1">
      <c r="A30" s="185" t="s">
        <v>307</v>
      </c>
      <c r="B30" s="196">
        <f>+B32+B33+B34+B35</f>
        <v>390854.3</v>
      </c>
      <c r="C30" s="196">
        <f>+C32+C33+C34+C35</f>
        <v>3600186.6</v>
      </c>
      <c r="D30" s="196">
        <f>+D32+D33+D34+D35</f>
        <v>4787975.2</v>
      </c>
      <c r="E30" s="115">
        <v>96.2</v>
      </c>
      <c r="F30" s="115">
        <v>103.4</v>
      </c>
      <c r="G30" s="115">
        <v>107.2</v>
      </c>
      <c r="H30" s="115">
        <v>107.8</v>
      </c>
    </row>
    <row r="31" spans="1:8" ht="19.5" customHeight="1">
      <c r="A31" s="187" t="s">
        <v>284</v>
      </c>
      <c r="E31" s="220"/>
      <c r="F31" s="220"/>
      <c r="G31" s="220"/>
      <c r="H31" s="220"/>
    </row>
    <row r="32" spans="1:8" ht="19.5" customHeight="1">
      <c r="A32" s="186" t="s">
        <v>164</v>
      </c>
      <c r="B32" s="118">
        <v>384131.8</v>
      </c>
      <c r="C32" s="118">
        <v>3541007</v>
      </c>
      <c r="D32" s="118">
        <v>4708702.4</v>
      </c>
      <c r="E32" s="220">
        <v>96.1</v>
      </c>
      <c r="F32" s="220">
        <v>103.1</v>
      </c>
      <c r="G32" s="220">
        <v>106.5</v>
      </c>
      <c r="H32" s="220">
        <v>107.2</v>
      </c>
    </row>
    <row r="33" spans="1:8" ht="19.5" customHeight="1">
      <c r="A33" s="186" t="s">
        <v>165</v>
      </c>
      <c r="B33" s="118">
        <v>0</v>
      </c>
      <c r="C33" s="118">
        <v>0</v>
      </c>
      <c r="E33" s="118">
        <v>0</v>
      </c>
      <c r="F33" s="118">
        <v>0</v>
      </c>
      <c r="G33" s="118">
        <v>0</v>
      </c>
      <c r="H33" s="118">
        <v>0</v>
      </c>
    </row>
    <row r="34" spans="1:8" ht="19.5" customHeight="1">
      <c r="A34" s="186" t="s">
        <v>166</v>
      </c>
      <c r="B34" s="118">
        <v>6722.5</v>
      </c>
      <c r="C34" s="118">
        <v>59179.6</v>
      </c>
      <c r="D34" s="118">
        <v>79272.8</v>
      </c>
      <c r="E34" s="220">
        <v>104.2</v>
      </c>
      <c r="F34" s="220">
        <v>130.6</v>
      </c>
      <c r="G34" s="220">
        <v>185.2</v>
      </c>
      <c r="H34" s="220">
        <v>158.3</v>
      </c>
    </row>
    <row r="35" spans="1:8" ht="19.5" customHeight="1">
      <c r="A35" s="186" t="s">
        <v>283</v>
      </c>
      <c r="B35" s="118">
        <v>0</v>
      </c>
      <c r="C35" s="118">
        <v>0</v>
      </c>
      <c r="D35" s="118">
        <v>0</v>
      </c>
      <c r="E35" s="118">
        <v>0</v>
      </c>
      <c r="F35" s="118">
        <v>0</v>
      </c>
      <c r="G35" s="118">
        <v>0</v>
      </c>
      <c r="H35" s="118">
        <v>0</v>
      </c>
    </row>
    <row r="36" spans="5:8" ht="19.5" customHeight="1">
      <c r="E36" s="220"/>
      <c r="F36" s="196"/>
      <c r="G36" s="196"/>
      <c r="H36" s="196"/>
    </row>
    <row r="37" spans="1:8" ht="30" customHeight="1">
      <c r="A37" s="188" t="s">
        <v>287</v>
      </c>
      <c r="B37" s="116">
        <v>1230</v>
      </c>
      <c r="C37" s="116">
        <v>8859.3</v>
      </c>
      <c r="D37" s="116">
        <v>8859.3</v>
      </c>
      <c r="E37" s="115">
        <v>106.6</v>
      </c>
      <c r="F37" s="196">
        <v>122.4</v>
      </c>
      <c r="G37" s="115">
        <v>82.6</v>
      </c>
      <c r="H37" s="115">
        <v>65.5</v>
      </c>
    </row>
    <row r="38" ht="19.5" customHeight="1"/>
    <row r="39" ht="19.5" customHeight="1"/>
  </sheetData>
  <sheetProtection/>
  <mergeCells count="3">
    <mergeCell ref="A1:G1"/>
    <mergeCell ref="H3:H7"/>
    <mergeCell ref="D3:D7"/>
  </mergeCells>
  <printOptions horizontalCentered="1"/>
  <pageMargins left="0.37" right="0.2" top="0.39"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G37"/>
  <sheetViews>
    <sheetView zoomScalePageLayoutView="0" workbookViewId="0" topLeftCell="A1">
      <pane xSplit="7" ySplit="6" topLeftCell="H25" activePane="bottomRight" state="frozen"/>
      <selection pane="topLeft" activeCell="A16" sqref="A16"/>
      <selection pane="topRight" activeCell="A16" sqref="A16"/>
      <selection pane="bottomLeft" activeCell="A16" sqref="A16"/>
      <selection pane="bottomRight" activeCell="A1" sqref="A1:G36"/>
    </sheetView>
  </sheetViews>
  <sheetFormatPr defaultColWidth="9.140625" defaultRowHeight="12.75"/>
  <cols>
    <col min="1" max="1" width="32.7109375" style="108" customWidth="1"/>
    <col min="2" max="4" width="12.7109375" style="118" customWidth="1"/>
    <col min="5" max="7" width="9.7109375" style="118" customWidth="1"/>
    <col min="8" max="8" width="3.7109375" style="108" customWidth="1"/>
    <col min="9" max="16384" width="9.140625" style="108" customWidth="1"/>
  </cols>
  <sheetData>
    <row r="1" spans="1:7" ht="31.5" customHeight="1">
      <c r="A1" s="641" t="s">
        <v>483</v>
      </c>
      <c r="B1" s="641"/>
      <c r="C1" s="641"/>
      <c r="D1" s="641"/>
      <c r="E1" s="641"/>
      <c r="F1" s="641"/>
      <c r="G1" s="641"/>
    </row>
    <row r="2" spans="1:7" ht="21" customHeight="1" thickBot="1">
      <c r="A2" s="109"/>
      <c r="B2" s="110"/>
      <c r="C2" s="110"/>
      <c r="D2" s="110"/>
      <c r="E2" s="110"/>
      <c r="F2" s="110"/>
      <c r="G2" s="110"/>
    </row>
    <row r="3" spans="1:7" s="113" customFormat="1" ht="19.5" customHeight="1">
      <c r="A3" s="112"/>
      <c r="B3" s="161" t="s">
        <v>45</v>
      </c>
      <c r="C3" s="344" t="s">
        <v>45</v>
      </c>
      <c r="D3" s="344" t="s">
        <v>193</v>
      </c>
      <c r="E3" s="645" t="s">
        <v>252</v>
      </c>
      <c r="F3" s="645"/>
      <c r="G3" s="645"/>
    </row>
    <row r="4" spans="1:7" s="113" customFormat="1" ht="19.5" customHeight="1">
      <c r="A4" s="112"/>
      <c r="B4" s="162" t="s">
        <v>255</v>
      </c>
      <c r="C4" s="345" t="s">
        <v>257</v>
      </c>
      <c r="D4" s="345" t="s">
        <v>256</v>
      </c>
      <c r="E4" s="162" t="s">
        <v>258</v>
      </c>
      <c r="F4" s="162" t="s">
        <v>259</v>
      </c>
      <c r="G4" s="162" t="s">
        <v>260</v>
      </c>
    </row>
    <row r="5" spans="1:7" s="113" customFormat="1" ht="19.5" customHeight="1">
      <c r="A5" s="112"/>
      <c r="B5" s="164" t="s">
        <v>196</v>
      </c>
      <c r="C5" s="346" t="s">
        <v>196</v>
      </c>
      <c r="D5" s="346" t="s">
        <v>196</v>
      </c>
      <c r="E5" s="164" t="s">
        <v>196</v>
      </c>
      <c r="F5" s="164" t="s">
        <v>196</v>
      </c>
      <c r="G5" s="164" t="s">
        <v>196</v>
      </c>
    </row>
    <row r="6" spans="1:7" s="113" customFormat="1" ht="19.5" customHeight="1">
      <c r="A6" s="112"/>
      <c r="B6" s="165">
        <v>2023</v>
      </c>
      <c r="C6" s="347">
        <v>2023</v>
      </c>
      <c r="D6" s="347">
        <v>2023</v>
      </c>
      <c r="E6" s="165">
        <v>2023</v>
      </c>
      <c r="F6" s="165">
        <v>2023</v>
      </c>
      <c r="G6" s="165">
        <v>2023</v>
      </c>
    </row>
    <row r="7" spans="1:7" ht="24.75" customHeight="1">
      <c r="A7" s="114"/>
      <c r="B7" s="115"/>
      <c r="C7" s="115"/>
      <c r="D7" s="115"/>
      <c r="E7" s="115"/>
      <c r="F7" s="115"/>
      <c r="G7" s="115"/>
    </row>
    <row r="8" spans="1:7" ht="19.5" customHeight="1">
      <c r="A8" s="184" t="s">
        <v>281</v>
      </c>
      <c r="B8" s="218"/>
      <c r="C8" s="219"/>
      <c r="D8" s="219"/>
      <c r="E8" s="219"/>
      <c r="F8" s="219"/>
      <c r="G8" s="217"/>
    </row>
    <row r="9" spans="1:7" ht="19.5" customHeight="1">
      <c r="A9" s="185" t="s">
        <v>282</v>
      </c>
      <c r="B9" s="196">
        <f>SUM(B11:B14)</f>
        <v>9600</v>
      </c>
      <c r="C9" s="196">
        <f>SUM(C11:C14)</f>
        <v>10793.5</v>
      </c>
      <c r="D9" s="196">
        <f>SUM(D11:D14)</f>
        <v>11076.099999999999</v>
      </c>
      <c r="E9" s="196">
        <v>134.6</v>
      </c>
      <c r="F9" s="196">
        <v>130.2</v>
      </c>
      <c r="G9" s="199">
        <v>111.5</v>
      </c>
    </row>
    <row r="10" spans="1:7" ht="19.5" customHeight="1">
      <c r="A10" s="187" t="s">
        <v>284</v>
      </c>
      <c r="B10" s="125"/>
      <c r="C10" s="125"/>
      <c r="D10" s="125"/>
      <c r="E10" s="125"/>
      <c r="F10" s="125"/>
      <c r="G10" s="117"/>
    </row>
    <row r="11" spans="1:7" ht="19.5" customHeight="1">
      <c r="A11" s="186" t="s">
        <v>164</v>
      </c>
      <c r="B11" s="125">
        <v>9159.4</v>
      </c>
      <c r="C11" s="125">
        <v>10104.3</v>
      </c>
      <c r="D11" s="125">
        <v>10324.3</v>
      </c>
      <c r="E11" s="125">
        <v>130.5</v>
      </c>
      <c r="F11" s="125">
        <v>124.2</v>
      </c>
      <c r="G11" s="309">
        <v>107.8</v>
      </c>
    </row>
    <row r="12" spans="1:7" ht="19.5" customHeight="1">
      <c r="A12" s="186" t="s">
        <v>165</v>
      </c>
      <c r="B12" s="125">
        <v>0</v>
      </c>
      <c r="C12" s="125">
        <v>0</v>
      </c>
      <c r="D12" s="125">
        <v>0</v>
      </c>
      <c r="E12" s="125">
        <v>0</v>
      </c>
      <c r="F12" s="125">
        <v>0</v>
      </c>
      <c r="G12" s="125">
        <v>0</v>
      </c>
    </row>
    <row r="13" spans="1:7" ht="19.5" customHeight="1">
      <c r="A13" s="186" t="s">
        <v>166</v>
      </c>
      <c r="B13" s="125">
        <v>440.6</v>
      </c>
      <c r="C13" s="125">
        <v>689.2</v>
      </c>
      <c r="D13" s="125">
        <v>751.8</v>
      </c>
      <c r="E13" s="125">
        <v>382.2</v>
      </c>
      <c r="F13" s="125">
        <v>455.2</v>
      </c>
      <c r="G13" s="311">
        <v>206.9</v>
      </c>
    </row>
    <row r="14" spans="1:7" ht="19.5" customHeight="1">
      <c r="A14" s="186" t="s">
        <v>283</v>
      </c>
      <c r="B14" s="125">
        <v>0</v>
      </c>
      <c r="C14" s="125">
        <v>0</v>
      </c>
      <c r="D14" s="125">
        <v>0</v>
      </c>
      <c r="E14" s="125">
        <v>0</v>
      </c>
      <c r="F14" s="125">
        <v>0</v>
      </c>
      <c r="G14" s="125">
        <v>0</v>
      </c>
    </row>
    <row r="15" spans="1:7" ht="19.5" customHeight="1">
      <c r="A15" s="185" t="s">
        <v>292</v>
      </c>
      <c r="B15" s="196">
        <f>SUM(B17:B20)</f>
        <v>935137.8999999999</v>
      </c>
      <c r="C15" s="196">
        <f>SUM(C17:C20)</f>
        <v>1044813.5</v>
      </c>
      <c r="D15" s="196">
        <f>SUM(D17:D20)</f>
        <v>1119874.2</v>
      </c>
      <c r="E15" s="196">
        <v>133.4</v>
      </c>
      <c r="F15" s="196">
        <v>127.2</v>
      </c>
      <c r="G15" s="199">
        <v>117</v>
      </c>
    </row>
    <row r="16" spans="1:7" ht="19.5" customHeight="1">
      <c r="A16" s="187" t="s">
        <v>284</v>
      </c>
      <c r="B16" s="125"/>
      <c r="C16" s="125"/>
      <c r="D16" s="125"/>
      <c r="E16" s="125"/>
      <c r="F16" s="125"/>
      <c r="G16" s="309"/>
    </row>
    <row r="17" spans="1:7" ht="19.5" customHeight="1">
      <c r="A17" s="186" t="s">
        <v>164</v>
      </c>
      <c r="B17" s="125">
        <v>931064.2</v>
      </c>
      <c r="C17" s="125">
        <v>1038624.7</v>
      </c>
      <c r="D17" s="125">
        <v>1113150.7</v>
      </c>
      <c r="E17" s="125">
        <v>133</v>
      </c>
      <c r="F17" s="125">
        <v>126.6</v>
      </c>
      <c r="G17" s="117">
        <v>116.7</v>
      </c>
    </row>
    <row r="18" spans="1:7" ht="19.5" customHeight="1">
      <c r="A18" s="186" t="s">
        <v>165</v>
      </c>
      <c r="B18" s="122">
        <v>0</v>
      </c>
      <c r="C18" s="122">
        <v>0</v>
      </c>
      <c r="D18" s="122">
        <v>0</v>
      </c>
      <c r="E18" s="122">
        <v>0</v>
      </c>
      <c r="F18" s="308">
        <v>0</v>
      </c>
      <c r="G18" s="308">
        <v>0</v>
      </c>
    </row>
    <row r="19" spans="1:7" s="124" customFormat="1" ht="19.5" customHeight="1">
      <c r="A19" s="186" t="s">
        <v>166</v>
      </c>
      <c r="B19" s="125">
        <v>4073.7</v>
      </c>
      <c r="C19" s="125">
        <v>6188.8</v>
      </c>
      <c r="D19" s="125">
        <v>6723.5</v>
      </c>
      <c r="E19" s="125">
        <v>390.6</v>
      </c>
      <c r="F19" s="125">
        <v>462</v>
      </c>
      <c r="G19" s="117">
        <v>211.4</v>
      </c>
    </row>
    <row r="20" spans="1:7" ht="19.5" customHeight="1">
      <c r="A20" s="186" t="s">
        <v>283</v>
      </c>
      <c r="B20" s="118">
        <v>0</v>
      </c>
      <c r="C20" s="118">
        <v>0</v>
      </c>
      <c r="D20" s="118">
        <v>0</v>
      </c>
      <c r="E20" s="309">
        <v>0</v>
      </c>
      <c r="F20" s="309">
        <v>0</v>
      </c>
      <c r="G20" s="309">
        <v>0</v>
      </c>
    </row>
    <row r="21" spans="5:7" ht="19.5" customHeight="1">
      <c r="E21" s="309"/>
      <c r="F21" s="309"/>
      <c r="G21" s="309"/>
    </row>
    <row r="22" spans="1:7" ht="19.5" customHeight="1">
      <c r="A22" s="184" t="s">
        <v>285</v>
      </c>
      <c r="E22" s="309"/>
      <c r="F22" s="309"/>
      <c r="G22" s="309"/>
    </row>
    <row r="23" spans="1:7" ht="19.5" customHeight="1">
      <c r="A23" s="185" t="s">
        <v>286</v>
      </c>
      <c r="B23" s="196">
        <f>SUM(B25:B28)</f>
        <v>8123.099999999999</v>
      </c>
      <c r="C23" s="196">
        <f>SUM(C25:C28)</f>
        <v>8704.599999999999</v>
      </c>
      <c r="D23" s="196">
        <f>SUM(D25:D28)</f>
        <v>8434</v>
      </c>
      <c r="E23" s="310">
        <v>106.2</v>
      </c>
      <c r="F23" s="310">
        <v>111.8</v>
      </c>
      <c r="G23" s="310">
        <v>106.9</v>
      </c>
    </row>
    <row r="24" spans="1:7" ht="19.5" customHeight="1">
      <c r="A24" s="187" t="s">
        <v>284</v>
      </c>
      <c r="E24" s="309"/>
      <c r="F24" s="309"/>
      <c r="G24" s="309"/>
    </row>
    <row r="25" spans="1:7" ht="19.5" customHeight="1">
      <c r="A25" s="186" t="s">
        <v>164</v>
      </c>
      <c r="B25" s="118">
        <v>8096.4</v>
      </c>
      <c r="C25" s="118">
        <v>8677.8</v>
      </c>
      <c r="D25" s="118">
        <v>8406.9</v>
      </c>
      <c r="E25" s="309">
        <v>106</v>
      </c>
      <c r="F25" s="309">
        <v>111.6</v>
      </c>
      <c r="G25" s="309">
        <v>106.8</v>
      </c>
    </row>
    <row r="26" spans="1:7" ht="19.5" customHeight="1">
      <c r="A26" s="186" t="s">
        <v>165</v>
      </c>
      <c r="B26" s="118">
        <v>0</v>
      </c>
      <c r="C26" s="118">
        <v>0</v>
      </c>
      <c r="D26" s="118">
        <v>0</v>
      </c>
      <c r="E26" s="118">
        <v>0</v>
      </c>
      <c r="F26" s="309">
        <v>0</v>
      </c>
      <c r="G26" s="309">
        <v>0</v>
      </c>
    </row>
    <row r="27" spans="1:7" ht="19.5" customHeight="1">
      <c r="A27" s="186" t="s">
        <v>166</v>
      </c>
      <c r="B27" s="118">
        <v>26.7</v>
      </c>
      <c r="C27" s="118">
        <v>26.8</v>
      </c>
      <c r="D27" s="118">
        <v>27.1</v>
      </c>
      <c r="E27" s="309">
        <v>271.8</v>
      </c>
      <c r="F27" s="309">
        <v>219.3</v>
      </c>
      <c r="G27" s="309">
        <v>128.8</v>
      </c>
    </row>
    <row r="28" spans="1:7" ht="19.5" customHeight="1">
      <c r="A28" s="186" t="s">
        <v>283</v>
      </c>
      <c r="B28" s="118">
        <v>0</v>
      </c>
      <c r="C28" s="118">
        <v>0</v>
      </c>
      <c r="D28" s="118">
        <v>0</v>
      </c>
      <c r="E28" s="118">
        <v>0</v>
      </c>
      <c r="F28" s="309">
        <v>0</v>
      </c>
      <c r="G28" s="309">
        <v>0</v>
      </c>
    </row>
    <row r="29" spans="1:7" ht="19.5" customHeight="1">
      <c r="A29" s="185" t="s">
        <v>307</v>
      </c>
      <c r="B29" s="196">
        <f>SUM(B31:B34)</f>
        <v>1161158.8</v>
      </c>
      <c r="C29" s="196">
        <f>SUM(C31:C34)</f>
        <v>1223278.7999999998</v>
      </c>
      <c r="D29" s="196">
        <f>SUM(D31:D34)</f>
        <v>1215749</v>
      </c>
      <c r="E29" s="310">
        <v>106</v>
      </c>
      <c r="F29" s="310">
        <v>109.3</v>
      </c>
      <c r="G29" s="310">
        <v>106.4</v>
      </c>
    </row>
    <row r="30" spans="1:7" ht="19.5" customHeight="1">
      <c r="A30" s="187" t="s">
        <v>284</v>
      </c>
      <c r="E30" s="309"/>
      <c r="F30" s="309"/>
      <c r="G30" s="309"/>
    </row>
    <row r="31" spans="1:7" ht="19.5" customHeight="1">
      <c r="A31" s="186" t="s">
        <v>164</v>
      </c>
      <c r="B31" s="118">
        <v>1141676.8</v>
      </c>
      <c r="C31" s="118">
        <v>1203565.4</v>
      </c>
      <c r="D31" s="118">
        <v>1195764.8</v>
      </c>
      <c r="E31" s="309">
        <v>104.9</v>
      </c>
      <c r="F31" s="309">
        <v>108.4</v>
      </c>
      <c r="G31" s="309">
        <v>106.1</v>
      </c>
    </row>
    <row r="32" spans="1:7" ht="19.5" customHeight="1">
      <c r="A32" s="186" t="s">
        <v>165</v>
      </c>
      <c r="B32" s="118">
        <v>0</v>
      </c>
      <c r="C32" s="118">
        <v>0</v>
      </c>
      <c r="D32" s="118">
        <v>0</v>
      </c>
      <c r="E32" s="118">
        <v>0</v>
      </c>
      <c r="F32" s="309">
        <v>0</v>
      </c>
      <c r="G32" s="309">
        <v>0</v>
      </c>
    </row>
    <row r="33" spans="1:7" ht="19.5" customHeight="1">
      <c r="A33" s="186" t="s">
        <v>166</v>
      </c>
      <c r="B33" s="118">
        <v>19482</v>
      </c>
      <c r="C33" s="118">
        <v>19713.4</v>
      </c>
      <c r="D33" s="118">
        <v>19984.2</v>
      </c>
      <c r="E33" s="309">
        <v>264.8</v>
      </c>
      <c r="F33" s="309">
        <v>208.7</v>
      </c>
      <c r="G33" s="309">
        <v>131.9</v>
      </c>
    </row>
    <row r="34" spans="1:7" ht="19.5" customHeight="1">
      <c r="A34" s="186" t="s">
        <v>283</v>
      </c>
      <c r="B34" s="118">
        <v>0</v>
      </c>
      <c r="C34" s="118">
        <v>0</v>
      </c>
      <c r="D34" s="118">
        <v>0</v>
      </c>
      <c r="E34" s="309">
        <v>0</v>
      </c>
      <c r="F34" s="309">
        <v>0</v>
      </c>
      <c r="G34" s="309">
        <v>0</v>
      </c>
    </row>
    <row r="35" spans="5:7" ht="19.5" customHeight="1">
      <c r="E35" s="309"/>
      <c r="F35" s="309"/>
      <c r="G35" s="309"/>
    </row>
    <row r="36" spans="1:7" ht="30" customHeight="1">
      <c r="A36" s="188" t="s">
        <v>287</v>
      </c>
      <c r="B36" s="116">
        <v>2537.1</v>
      </c>
      <c r="C36" s="116">
        <v>2813.9</v>
      </c>
      <c r="D36" s="116">
        <v>3508.3</v>
      </c>
      <c r="E36" s="310">
        <v>75.3</v>
      </c>
      <c r="F36" s="310">
        <v>74.5</v>
      </c>
      <c r="G36" s="310">
        <v>97.9</v>
      </c>
    </row>
    <row r="37" ht="19.5" customHeight="1">
      <c r="E37" s="309"/>
    </row>
    <row r="38" ht="19.5" customHeight="1"/>
  </sheetData>
  <sheetProtection/>
  <mergeCells count="2">
    <mergeCell ref="A1:G1"/>
    <mergeCell ref="E3:G3"/>
  </mergeCells>
  <printOptions horizontalCentered="1"/>
  <pageMargins left="0.37" right="0.2" top="0.39"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P25"/>
  <sheetViews>
    <sheetView zoomScalePageLayoutView="0" workbookViewId="0" topLeftCell="A1">
      <pane xSplit="1" ySplit="4" topLeftCell="B5" activePane="bottomRight" state="frozen"/>
      <selection pane="topLeft" activeCell="T8" sqref="T8"/>
      <selection pane="topRight" activeCell="T8" sqref="T8"/>
      <selection pane="bottomLeft" activeCell="T8" sqref="T8"/>
      <selection pane="bottomRight" activeCell="D6" sqref="D6:D21"/>
    </sheetView>
  </sheetViews>
  <sheetFormatPr defaultColWidth="9.140625" defaultRowHeight="12.75"/>
  <cols>
    <col min="1" max="1" width="33.28125" style="108" customWidth="1"/>
    <col min="2" max="2" width="9.57421875" style="130" customWidth="1"/>
    <col min="3" max="3" width="10.8515625" style="108" customWidth="1"/>
    <col min="4" max="4" width="12.00390625" style="108" bestFit="1" customWidth="1"/>
    <col min="5" max="5" width="11.00390625" style="108" bestFit="1" customWidth="1"/>
    <col min="6" max="6" width="11.7109375" style="108" customWidth="1"/>
    <col min="7" max="7" width="11.28125" style="108" customWidth="1"/>
    <col min="8" max="8" width="3.57421875" style="108" customWidth="1"/>
    <col min="9" max="13" width="12.421875" style="108" hidden="1" customWidth="1"/>
    <col min="14" max="15" width="9.140625" style="108" hidden="1" customWidth="1"/>
    <col min="16" max="16384" width="9.140625" style="108" customWidth="1"/>
  </cols>
  <sheetData>
    <row r="1" spans="1:7" s="126" customFormat="1" ht="34.5" customHeight="1">
      <c r="A1" s="615" t="s">
        <v>484</v>
      </c>
      <c r="B1" s="615"/>
      <c r="C1" s="615"/>
      <c r="D1" s="615"/>
      <c r="E1" s="615"/>
      <c r="F1" s="615"/>
      <c r="G1" s="615"/>
    </row>
    <row r="2" spans="1:3" s="126" customFormat="1" ht="21" customHeight="1" thickBot="1">
      <c r="A2" s="127"/>
      <c r="B2" s="264"/>
      <c r="C2" s="265"/>
    </row>
    <row r="3" spans="1:7" s="266" customFormat="1" ht="49.5" customHeight="1">
      <c r="A3" s="621"/>
      <c r="B3" s="617" t="s">
        <v>161</v>
      </c>
      <c r="C3" s="617" t="s">
        <v>485</v>
      </c>
      <c r="D3" s="617" t="s">
        <v>467</v>
      </c>
      <c r="E3" s="646" t="s">
        <v>486</v>
      </c>
      <c r="F3" s="646"/>
      <c r="G3" s="617" t="s">
        <v>487</v>
      </c>
    </row>
    <row r="4" spans="1:7" s="266" customFormat="1" ht="39" customHeight="1">
      <c r="A4" s="621"/>
      <c r="B4" s="618"/>
      <c r="C4" s="618"/>
      <c r="D4" s="618"/>
      <c r="E4" s="267" t="s">
        <v>1</v>
      </c>
      <c r="F4" s="267" t="s">
        <v>27</v>
      </c>
      <c r="G4" s="618"/>
    </row>
    <row r="5" spans="1:12" s="266" customFormat="1" ht="21.75" customHeight="1">
      <c r="A5" s="128" t="s">
        <v>333</v>
      </c>
      <c r="B5" s="268"/>
      <c r="C5" s="235"/>
      <c r="D5" s="235"/>
      <c r="E5" s="235"/>
      <c r="F5" s="235"/>
      <c r="G5" s="235"/>
      <c r="I5" s="266" t="s">
        <v>564</v>
      </c>
      <c r="J5" s="266" t="s">
        <v>563</v>
      </c>
      <c r="K5" s="266" t="s">
        <v>562</v>
      </c>
      <c r="L5" s="266" t="s">
        <v>565</v>
      </c>
    </row>
    <row r="6" spans="1:15" s="266" customFormat="1" ht="21.75" customHeight="1">
      <c r="A6" s="269" t="s">
        <v>334</v>
      </c>
      <c r="B6" s="270" t="s">
        <v>335</v>
      </c>
      <c r="C6" s="271">
        <f>SUM(C7:C9)</f>
        <v>36</v>
      </c>
      <c r="D6" s="271">
        <f>SUM(D7:D9)</f>
        <v>130</v>
      </c>
      <c r="E6" s="272">
        <v>156.5</v>
      </c>
      <c r="F6" s="273">
        <v>400</v>
      </c>
      <c r="G6" s="273">
        <v>139.8</v>
      </c>
      <c r="I6" s="271">
        <v>23</v>
      </c>
      <c r="J6" s="271">
        <v>9</v>
      </c>
      <c r="K6" s="271">
        <v>84</v>
      </c>
      <c r="L6" s="271">
        <f>K6+J6</f>
        <v>93</v>
      </c>
      <c r="M6" s="266">
        <f>ROUND(C6/I6*100,1)</f>
        <v>156.5</v>
      </c>
      <c r="N6" s="384">
        <f>ROUND(C6/J6*100,1)</f>
        <v>400</v>
      </c>
      <c r="O6" s="266">
        <f>ROUND(D6/L6*100,1)</f>
        <v>139.8</v>
      </c>
    </row>
    <row r="7" spans="1:15" ht="21.75" customHeight="1">
      <c r="A7" s="274" t="s">
        <v>164</v>
      </c>
      <c r="B7" s="129" t="s">
        <v>160</v>
      </c>
      <c r="C7" s="275">
        <v>35</v>
      </c>
      <c r="D7" s="275">
        <v>129</v>
      </c>
      <c r="E7" s="272">
        <v>152.2</v>
      </c>
      <c r="F7" s="273">
        <v>388.9</v>
      </c>
      <c r="G7" s="273">
        <v>141.8</v>
      </c>
      <c r="I7" s="275">
        <v>23</v>
      </c>
      <c r="J7" s="275">
        <v>9</v>
      </c>
      <c r="K7" s="275">
        <v>82</v>
      </c>
      <c r="L7" s="271">
        <f aca="true" t="shared" si="0" ref="L7:L21">K7+J7</f>
        <v>91</v>
      </c>
      <c r="M7" s="266">
        <f aca="true" t="shared" si="1" ref="M7:M21">ROUND(C7/I7*100,1)</f>
        <v>152.2</v>
      </c>
      <c r="N7" s="384">
        <f aca="true" t="shared" si="2" ref="N7:N21">ROUND(C7/J7*100,1)</f>
        <v>388.9</v>
      </c>
      <c r="O7" s="266">
        <f aca="true" t="shared" si="3" ref="O7:O21">ROUND(D7/L7*100,1)</f>
        <v>141.8</v>
      </c>
    </row>
    <row r="8" spans="1:15" ht="21.75" customHeight="1">
      <c r="A8" s="274" t="s">
        <v>165</v>
      </c>
      <c r="B8" s="129" t="s">
        <v>160</v>
      </c>
      <c r="C8" s="275">
        <v>1</v>
      </c>
      <c r="D8" s="275">
        <v>1</v>
      </c>
      <c r="E8" s="117">
        <v>0</v>
      </c>
      <c r="F8" s="117">
        <v>0</v>
      </c>
      <c r="G8" s="273">
        <v>50</v>
      </c>
      <c r="I8" s="275">
        <v>0</v>
      </c>
      <c r="J8" s="275">
        <v>0</v>
      </c>
      <c r="K8" s="275">
        <v>2</v>
      </c>
      <c r="L8" s="271">
        <f t="shared" si="0"/>
        <v>2</v>
      </c>
      <c r="M8" s="266"/>
      <c r="N8" s="384"/>
      <c r="O8" s="266">
        <f t="shared" si="3"/>
        <v>50</v>
      </c>
    </row>
    <row r="9" spans="1:15" ht="21.75" customHeight="1">
      <c r="A9" s="274" t="s">
        <v>166</v>
      </c>
      <c r="B9" s="129" t="s">
        <v>160</v>
      </c>
      <c r="C9" s="118">
        <v>0</v>
      </c>
      <c r="D9" s="117">
        <v>0</v>
      </c>
      <c r="E9" s="117">
        <v>0</v>
      </c>
      <c r="F9" s="117">
        <v>0</v>
      </c>
      <c r="G9" s="117">
        <v>0</v>
      </c>
      <c r="I9" s="118">
        <v>0</v>
      </c>
      <c r="J9" s="118">
        <v>0</v>
      </c>
      <c r="K9" s="118">
        <v>0</v>
      </c>
      <c r="L9" s="271">
        <f t="shared" si="0"/>
        <v>0</v>
      </c>
      <c r="M9" s="266"/>
      <c r="N9" s="384"/>
      <c r="O9" s="266"/>
    </row>
    <row r="10" spans="1:15" s="266" customFormat="1" ht="21.75" customHeight="1">
      <c r="A10" s="269" t="s">
        <v>336</v>
      </c>
      <c r="B10" s="270" t="s">
        <v>337</v>
      </c>
      <c r="C10" s="271">
        <f>SUM(C11:C13)</f>
        <v>22</v>
      </c>
      <c r="D10" s="271">
        <f>SUM(D11:D13)</f>
        <v>91</v>
      </c>
      <c r="E10" s="272">
        <v>122.2</v>
      </c>
      <c r="F10" s="273">
        <v>244.4</v>
      </c>
      <c r="G10" s="273">
        <v>101.1</v>
      </c>
      <c r="I10" s="271">
        <v>18</v>
      </c>
      <c r="J10" s="271">
        <v>9</v>
      </c>
      <c r="K10" s="271">
        <v>81</v>
      </c>
      <c r="L10" s="271">
        <f t="shared" si="0"/>
        <v>90</v>
      </c>
      <c r="M10" s="266">
        <f t="shared" si="1"/>
        <v>122.2</v>
      </c>
      <c r="N10" s="384">
        <f t="shared" si="2"/>
        <v>244.4</v>
      </c>
      <c r="O10" s="266">
        <f t="shared" si="3"/>
        <v>101.1</v>
      </c>
    </row>
    <row r="11" spans="1:15" ht="21.75" customHeight="1">
      <c r="A11" s="274" t="s">
        <v>164</v>
      </c>
      <c r="B11" s="129" t="s">
        <v>160</v>
      </c>
      <c r="C11" s="275">
        <v>21</v>
      </c>
      <c r="D11" s="275">
        <v>90</v>
      </c>
      <c r="E11" s="272">
        <v>116.7</v>
      </c>
      <c r="F11" s="273">
        <v>233.3</v>
      </c>
      <c r="G11" s="273">
        <v>102.3</v>
      </c>
      <c r="I11" s="275">
        <v>18</v>
      </c>
      <c r="J11" s="275">
        <v>9</v>
      </c>
      <c r="K11" s="275">
        <v>79</v>
      </c>
      <c r="L11" s="271">
        <f t="shared" si="0"/>
        <v>88</v>
      </c>
      <c r="M11" s="266">
        <f t="shared" si="1"/>
        <v>116.7</v>
      </c>
      <c r="N11" s="384">
        <f t="shared" si="2"/>
        <v>233.3</v>
      </c>
      <c r="O11" s="266">
        <f t="shared" si="3"/>
        <v>102.3</v>
      </c>
    </row>
    <row r="12" spans="1:15" ht="21.75" customHeight="1">
      <c r="A12" s="274" t="s">
        <v>165</v>
      </c>
      <c r="B12" s="129" t="s">
        <v>160</v>
      </c>
      <c r="C12" s="275">
        <v>1</v>
      </c>
      <c r="D12" s="275">
        <v>1</v>
      </c>
      <c r="E12" s="117">
        <v>0</v>
      </c>
      <c r="F12" s="117">
        <v>0</v>
      </c>
      <c r="G12" s="273">
        <v>50</v>
      </c>
      <c r="I12" s="275">
        <v>0</v>
      </c>
      <c r="J12" s="275">
        <v>0</v>
      </c>
      <c r="K12" s="275">
        <v>2</v>
      </c>
      <c r="L12" s="271">
        <f t="shared" si="0"/>
        <v>2</v>
      </c>
      <c r="M12" s="266"/>
      <c r="N12" s="384"/>
      <c r="O12" s="266">
        <f t="shared" si="3"/>
        <v>50</v>
      </c>
    </row>
    <row r="13" spans="1:15" ht="21.75" customHeight="1">
      <c r="A13" s="274" t="s">
        <v>166</v>
      </c>
      <c r="B13" s="129" t="s">
        <v>160</v>
      </c>
      <c r="C13" s="118">
        <v>0</v>
      </c>
      <c r="D13" s="117">
        <v>0</v>
      </c>
      <c r="E13" s="117">
        <v>0</v>
      </c>
      <c r="F13" s="117">
        <v>0</v>
      </c>
      <c r="G13" s="117">
        <v>0</v>
      </c>
      <c r="I13" s="118">
        <v>0</v>
      </c>
      <c r="J13" s="118">
        <v>0</v>
      </c>
      <c r="K13" s="118">
        <v>0</v>
      </c>
      <c r="L13" s="271">
        <f t="shared" si="0"/>
        <v>0</v>
      </c>
      <c r="M13" s="266"/>
      <c r="N13" s="384"/>
      <c r="O13" s="266"/>
    </row>
    <row r="14" spans="1:15" s="266" customFormat="1" ht="21.75" customHeight="1">
      <c r="A14" s="269" t="s">
        <v>338</v>
      </c>
      <c r="B14" s="270" t="s">
        <v>337</v>
      </c>
      <c r="C14" s="271">
        <f>SUM(C15:C17)</f>
        <v>26</v>
      </c>
      <c r="D14" s="271">
        <f>SUM(D15:D17)</f>
        <v>88</v>
      </c>
      <c r="E14" s="272">
        <v>200</v>
      </c>
      <c r="F14" s="273">
        <v>866.7</v>
      </c>
      <c r="G14" s="273">
        <v>244.4</v>
      </c>
      <c r="I14" s="271">
        <v>13</v>
      </c>
      <c r="J14" s="271">
        <v>3</v>
      </c>
      <c r="K14" s="271">
        <v>33</v>
      </c>
      <c r="L14" s="271">
        <f t="shared" si="0"/>
        <v>36</v>
      </c>
      <c r="M14" s="266">
        <f t="shared" si="1"/>
        <v>200</v>
      </c>
      <c r="N14" s="384">
        <f t="shared" si="2"/>
        <v>866.7</v>
      </c>
      <c r="O14" s="266">
        <f t="shared" si="3"/>
        <v>244.4</v>
      </c>
    </row>
    <row r="15" spans="1:15" ht="21.75" customHeight="1">
      <c r="A15" s="274" t="s">
        <v>164</v>
      </c>
      <c r="B15" s="129" t="s">
        <v>160</v>
      </c>
      <c r="C15" s="275">
        <v>26</v>
      </c>
      <c r="D15" s="275">
        <v>88</v>
      </c>
      <c r="E15" s="272">
        <v>200</v>
      </c>
      <c r="F15" s="273">
        <v>866.7</v>
      </c>
      <c r="G15" s="273">
        <v>244.4</v>
      </c>
      <c r="I15" s="275">
        <v>13</v>
      </c>
      <c r="J15" s="275">
        <v>3</v>
      </c>
      <c r="K15" s="275">
        <v>33</v>
      </c>
      <c r="L15" s="271">
        <f t="shared" si="0"/>
        <v>36</v>
      </c>
      <c r="M15" s="266">
        <f t="shared" si="1"/>
        <v>200</v>
      </c>
      <c r="N15" s="384">
        <f t="shared" si="2"/>
        <v>866.7</v>
      </c>
      <c r="O15" s="266">
        <f t="shared" si="3"/>
        <v>244.4</v>
      </c>
    </row>
    <row r="16" spans="1:15" ht="21.75" customHeight="1">
      <c r="A16" s="274" t="s">
        <v>165</v>
      </c>
      <c r="B16" s="129" t="s">
        <v>160</v>
      </c>
      <c r="C16" s="117">
        <v>0</v>
      </c>
      <c r="D16" s="117">
        <v>0</v>
      </c>
      <c r="E16" s="117">
        <v>0</v>
      </c>
      <c r="F16" s="117">
        <v>0</v>
      </c>
      <c r="G16" s="117">
        <v>0</v>
      </c>
      <c r="I16" s="117">
        <v>0</v>
      </c>
      <c r="J16" s="117">
        <v>0</v>
      </c>
      <c r="K16" s="117">
        <v>0</v>
      </c>
      <c r="L16" s="271">
        <f t="shared" si="0"/>
        <v>0</v>
      </c>
      <c r="M16" s="266"/>
      <c r="N16" s="384"/>
      <c r="O16" s="266"/>
    </row>
    <row r="17" spans="1:15" ht="21.75" customHeight="1">
      <c r="A17" s="274" t="s">
        <v>166</v>
      </c>
      <c r="B17" s="129" t="s">
        <v>160</v>
      </c>
      <c r="C17" s="118">
        <v>0</v>
      </c>
      <c r="D17" s="117">
        <v>0</v>
      </c>
      <c r="E17" s="117">
        <v>0</v>
      </c>
      <c r="F17" s="117">
        <v>0</v>
      </c>
      <c r="G17" s="117">
        <v>0</v>
      </c>
      <c r="I17" s="118">
        <v>0</v>
      </c>
      <c r="J17" s="118">
        <v>0</v>
      </c>
      <c r="K17" s="118">
        <v>0</v>
      </c>
      <c r="L17" s="271">
        <f t="shared" si="0"/>
        <v>0</v>
      </c>
      <c r="M17" s="266"/>
      <c r="N17" s="384"/>
      <c r="O17" s="266"/>
    </row>
    <row r="18" spans="1:15" s="278" customFormat="1" ht="23.25" customHeight="1">
      <c r="A18" s="128" t="s">
        <v>391</v>
      </c>
      <c r="B18" s="268"/>
      <c r="C18" s="276"/>
      <c r="D18" s="279"/>
      <c r="E18" s="272"/>
      <c r="F18" s="273"/>
      <c r="G18" s="273"/>
      <c r="I18" s="276"/>
      <c r="J18" s="276"/>
      <c r="K18" s="276"/>
      <c r="L18" s="271"/>
      <c r="M18" s="266"/>
      <c r="N18" s="384"/>
      <c r="O18" s="266"/>
    </row>
    <row r="19" spans="1:16" ht="21" customHeight="1">
      <c r="A19" s="269" t="s">
        <v>340</v>
      </c>
      <c r="B19" s="270" t="s">
        <v>335</v>
      </c>
      <c r="C19" s="277">
        <v>4</v>
      </c>
      <c r="D19" s="277">
        <v>50</v>
      </c>
      <c r="E19" s="272">
        <v>200</v>
      </c>
      <c r="F19" s="273">
        <v>18.2</v>
      </c>
      <c r="G19" s="273">
        <v>49.5</v>
      </c>
      <c r="I19" s="277">
        <v>2</v>
      </c>
      <c r="J19" s="277">
        <v>22</v>
      </c>
      <c r="K19" s="277">
        <v>79</v>
      </c>
      <c r="L19" s="271">
        <f t="shared" si="0"/>
        <v>101</v>
      </c>
      <c r="M19" s="266">
        <f t="shared" si="1"/>
        <v>200</v>
      </c>
      <c r="N19" s="384">
        <f>ROUND(C19/J19*100,1)</f>
        <v>18.2</v>
      </c>
      <c r="O19" s="266">
        <f>ROUND(D19/L19*100,1)</f>
        <v>49.5</v>
      </c>
      <c r="P19" s="385"/>
    </row>
    <row r="20" spans="1:16" ht="19.5" customHeight="1">
      <c r="A20" s="269" t="s">
        <v>341</v>
      </c>
      <c r="B20" s="130" t="s">
        <v>160</v>
      </c>
      <c r="C20" s="277">
        <v>6</v>
      </c>
      <c r="D20" s="277">
        <v>51</v>
      </c>
      <c r="E20" s="272">
        <v>300</v>
      </c>
      <c r="F20" s="273">
        <v>85.7</v>
      </c>
      <c r="G20" s="273">
        <v>71.8</v>
      </c>
      <c r="I20" s="277">
        <v>2</v>
      </c>
      <c r="J20" s="277">
        <v>7</v>
      </c>
      <c r="K20" s="277">
        <v>64</v>
      </c>
      <c r="L20" s="271">
        <f t="shared" si="0"/>
        <v>71</v>
      </c>
      <c r="M20" s="266">
        <f t="shared" si="1"/>
        <v>300</v>
      </c>
      <c r="N20" s="384">
        <f t="shared" si="2"/>
        <v>85.7</v>
      </c>
      <c r="O20" s="266">
        <f t="shared" si="3"/>
        <v>71.8</v>
      </c>
      <c r="P20" s="385"/>
    </row>
    <row r="21" spans="1:16" ht="19.5" customHeight="1">
      <c r="A21" s="269" t="s">
        <v>342</v>
      </c>
      <c r="B21" s="124" t="s">
        <v>339</v>
      </c>
      <c r="C21" s="272">
        <v>96</v>
      </c>
      <c r="D21" s="272">
        <v>955.1</v>
      </c>
      <c r="E21" s="117">
        <v>0</v>
      </c>
      <c r="F21" s="273">
        <v>197.5</v>
      </c>
      <c r="G21" s="273">
        <v>82.9</v>
      </c>
      <c r="I21" s="272">
        <v>0</v>
      </c>
      <c r="J21" s="272">
        <v>48.6</v>
      </c>
      <c r="K21" s="272">
        <v>1103.3999999999999</v>
      </c>
      <c r="L21" s="271">
        <f t="shared" si="0"/>
        <v>1151.9999999999998</v>
      </c>
      <c r="M21" s="266" t="e">
        <f t="shared" si="1"/>
        <v>#DIV/0!</v>
      </c>
      <c r="N21" s="384">
        <f t="shared" si="2"/>
        <v>197.5</v>
      </c>
      <c r="O21" s="266">
        <f t="shared" si="3"/>
        <v>82.9</v>
      </c>
      <c r="P21" s="385"/>
    </row>
    <row r="22" spans="1:7" ht="19.5" customHeight="1">
      <c r="A22" s="269"/>
      <c r="B22" s="280"/>
      <c r="C22" s="123"/>
      <c r="D22" s="122"/>
      <c r="E22" s="123"/>
      <c r="F22" s="123"/>
      <c r="G22" s="123"/>
    </row>
    <row r="23" spans="1:7" s="124" customFormat="1" ht="22.5" customHeight="1">
      <c r="A23" s="281" t="s">
        <v>343</v>
      </c>
      <c r="B23" s="236"/>
      <c r="C23" s="236"/>
      <c r="D23" s="236"/>
      <c r="E23" s="236"/>
      <c r="F23" s="236"/>
      <c r="G23" s="236"/>
    </row>
    <row r="24" spans="1:5" s="124" customFormat="1" ht="22.5" customHeight="1">
      <c r="A24" s="282" t="s">
        <v>488</v>
      </c>
      <c r="B24" s="280"/>
      <c r="C24" s="280"/>
      <c r="D24" s="280"/>
      <c r="E24" s="280"/>
    </row>
    <row r="25" s="124" customFormat="1" ht="22.5" customHeight="1">
      <c r="A25" s="283" t="s">
        <v>489</v>
      </c>
    </row>
    <row r="26" s="124" customFormat="1" ht="21" customHeight="1"/>
    <row r="27" s="124" customFormat="1" ht="21" customHeight="1"/>
    <row r="28" s="124" customFormat="1" ht="21" customHeight="1"/>
    <row r="29" s="124" customFormat="1" ht="21" customHeight="1"/>
    <row r="30" s="124" customFormat="1" ht="21" customHeight="1"/>
  </sheetData>
  <sheetProtection/>
  <mergeCells count="7">
    <mergeCell ref="A1:G1"/>
    <mergeCell ref="A3:A4"/>
    <mergeCell ref="B3:B4"/>
    <mergeCell ref="C3:C4"/>
    <mergeCell ref="D3:D4"/>
    <mergeCell ref="E3:F3"/>
    <mergeCell ref="G3:G4"/>
  </mergeCells>
  <printOptions horizontalCentered="1"/>
  <pageMargins left="0.4330708661417323" right="0.03937007874015748" top="0.5511811023622047" bottom="0.5511811023622047"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A1" sqref="A1:E21"/>
    </sheetView>
  </sheetViews>
  <sheetFormatPr defaultColWidth="9.140625" defaultRowHeight="12.75"/>
  <cols>
    <col min="1" max="1" width="33.28125" style="108" customWidth="1"/>
    <col min="2" max="2" width="10.57421875" style="130" customWidth="1"/>
    <col min="3" max="5" width="13.57421875" style="108" customWidth="1"/>
    <col min="6" max="6" width="9.140625" style="108" customWidth="1"/>
    <col min="7" max="7" width="9.28125" style="108" hidden="1" customWidth="1"/>
    <col min="8" max="8" width="10.28125" style="316" hidden="1" customWidth="1"/>
    <col min="9" max="13" width="9.140625" style="108" hidden="1" customWidth="1"/>
    <col min="14" max="15" width="9.140625" style="108" customWidth="1"/>
    <col min="16" max="16384" width="9.140625" style="108" customWidth="1"/>
  </cols>
  <sheetData>
    <row r="1" spans="1:8" s="126" customFormat="1" ht="34.5" customHeight="1">
      <c r="A1" s="615" t="s">
        <v>490</v>
      </c>
      <c r="B1" s="615"/>
      <c r="C1" s="615"/>
      <c r="D1" s="615"/>
      <c r="E1" s="615"/>
      <c r="H1" s="314"/>
    </row>
    <row r="2" spans="1:8" s="126" customFormat="1" ht="21" customHeight="1" thickBot="1">
      <c r="A2" s="127"/>
      <c r="B2" s="264"/>
      <c r="C2" s="265"/>
      <c r="H2" s="314"/>
    </row>
    <row r="3" spans="1:8" s="266" customFormat="1" ht="19.5" customHeight="1">
      <c r="A3" s="621"/>
      <c r="B3" s="617" t="s">
        <v>161</v>
      </c>
      <c r="C3" s="284" t="s">
        <v>258</v>
      </c>
      <c r="D3" s="284" t="s">
        <v>259</v>
      </c>
      <c r="E3" s="284" t="s">
        <v>260</v>
      </c>
      <c r="H3" s="315"/>
    </row>
    <row r="4" spans="1:8" s="266" customFormat="1" ht="19.5" customHeight="1">
      <c r="A4" s="621"/>
      <c r="B4" s="618"/>
      <c r="C4" s="285" t="s">
        <v>444</v>
      </c>
      <c r="D4" s="285" t="s">
        <v>444</v>
      </c>
      <c r="E4" s="285" t="s">
        <v>444</v>
      </c>
      <c r="H4" s="315"/>
    </row>
    <row r="5" spans="1:13" s="266" customFormat="1" ht="21.75" customHeight="1">
      <c r="A5" s="128" t="s">
        <v>333</v>
      </c>
      <c r="B5" s="268"/>
      <c r="C5" s="235"/>
      <c r="D5" s="235"/>
      <c r="E5" s="235"/>
      <c r="G5" s="266" t="s">
        <v>411</v>
      </c>
      <c r="H5" s="315" t="s">
        <v>412</v>
      </c>
      <c r="I5" s="266" t="s">
        <v>413</v>
      </c>
      <c r="J5" s="266" t="s">
        <v>414</v>
      </c>
      <c r="L5" s="266" t="s">
        <v>409</v>
      </c>
      <c r="M5" s="266" t="s">
        <v>410</v>
      </c>
    </row>
    <row r="6" spans="1:13" s="266" customFormat="1" ht="21.75" customHeight="1">
      <c r="A6" s="269" t="s">
        <v>334</v>
      </c>
      <c r="B6" s="270" t="s">
        <v>335</v>
      </c>
      <c r="C6" s="353">
        <f>C7</f>
        <v>29</v>
      </c>
      <c r="D6" s="353">
        <f>D7</f>
        <v>32</v>
      </c>
      <c r="E6" s="353">
        <f>'34. TNGT &amp; VPMT thang '!D6-'35. TNGT &amp; VPMT quy'!C6-'35. TNGT &amp; VPMT quy'!D6</f>
        <v>69</v>
      </c>
      <c r="G6" s="287">
        <v>31</v>
      </c>
      <c r="H6" s="319">
        <v>39</v>
      </c>
      <c r="I6" s="287">
        <f>'34. TNGT &amp; VPMT thang '!D6-'35. TNGT &amp; VPMT quy'!G6-'35. TNGT &amp; VPMT quy'!H6</f>
        <v>60</v>
      </c>
      <c r="J6" s="271">
        <f>SUM(J7:J9)</f>
        <v>130</v>
      </c>
      <c r="L6" s="266">
        <v>7</v>
      </c>
      <c r="M6" s="266">
        <v>8</v>
      </c>
    </row>
    <row r="7" spans="1:13" ht="21.75" customHeight="1">
      <c r="A7" s="274" t="s">
        <v>164</v>
      </c>
      <c r="B7" s="129" t="s">
        <v>160</v>
      </c>
      <c r="C7" s="353">
        <v>29</v>
      </c>
      <c r="D7" s="353">
        <v>32</v>
      </c>
      <c r="E7" s="353">
        <f>'34. TNGT &amp; VPMT thang '!D7-'35. TNGT &amp; VPMT quy'!C7-'35. TNGT &amp; VPMT quy'!D7</f>
        <v>68</v>
      </c>
      <c r="G7" s="287">
        <v>31</v>
      </c>
      <c r="H7" s="319">
        <v>37</v>
      </c>
      <c r="I7" s="287">
        <f>'34. TNGT &amp; VPMT thang '!D7-'35. TNGT &amp; VPMT quy'!G7-'35. TNGT &amp; VPMT quy'!H7</f>
        <v>61</v>
      </c>
      <c r="J7" s="275">
        <v>129</v>
      </c>
      <c r="L7" s="108">
        <v>7</v>
      </c>
      <c r="M7" s="108">
        <v>8</v>
      </c>
    </row>
    <row r="8" spans="1:13" ht="21.75" customHeight="1">
      <c r="A8" s="274" t="s">
        <v>165</v>
      </c>
      <c r="B8" s="129" t="s">
        <v>160</v>
      </c>
      <c r="C8" s="354">
        <v>0</v>
      </c>
      <c r="D8" s="354">
        <v>0</v>
      </c>
      <c r="E8" s="353">
        <f>'34. TNGT &amp; VPMT thang '!D8-'35. TNGT &amp; VPMT quy'!C8-'35. TNGT &amp; VPMT quy'!D8</f>
        <v>1</v>
      </c>
      <c r="G8" s="287">
        <v>0</v>
      </c>
      <c r="H8" s="319">
        <v>2</v>
      </c>
      <c r="I8" s="287">
        <f>'34. TNGT &amp; VPMT thang '!D8-'35. TNGT &amp; VPMT quy'!G8-'35. TNGT &amp; VPMT quy'!H8</f>
        <v>-1</v>
      </c>
      <c r="J8" s="275">
        <v>1</v>
      </c>
      <c r="L8" s="108">
        <v>0</v>
      </c>
      <c r="M8" s="108">
        <v>0</v>
      </c>
    </row>
    <row r="9" spans="1:13" ht="21.75" customHeight="1">
      <c r="A9" s="274" t="s">
        <v>166</v>
      </c>
      <c r="B9" s="129" t="s">
        <v>160</v>
      </c>
      <c r="C9" s="354">
        <v>0</v>
      </c>
      <c r="D9" s="354">
        <v>0</v>
      </c>
      <c r="E9" s="354">
        <v>0</v>
      </c>
      <c r="G9" s="287">
        <v>0</v>
      </c>
      <c r="H9" s="319">
        <v>0</v>
      </c>
      <c r="I9" s="287">
        <f>'34. TNGT &amp; VPMT thang '!D9-'35. TNGT &amp; VPMT quy'!G9-'35. TNGT &amp; VPMT quy'!H9</f>
        <v>0</v>
      </c>
      <c r="J9" s="117">
        <v>0</v>
      </c>
      <c r="L9" s="108">
        <v>0</v>
      </c>
      <c r="M9" s="108">
        <v>0</v>
      </c>
    </row>
    <row r="10" spans="1:13" s="266" customFormat="1" ht="21.75" customHeight="1">
      <c r="A10" s="269" t="s">
        <v>336</v>
      </c>
      <c r="B10" s="270" t="s">
        <v>337</v>
      </c>
      <c r="C10" s="353">
        <f>C11</f>
        <v>23</v>
      </c>
      <c r="D10" s="353">
        <f>D11</f>
        <v>21</v>
      </c>
      <c r="E10" s="353">
        <f>'34. TNGT &amp; VPMT thang '!D10-'35. TNGT &amp; VPMT quy'!C10-'35. TNGT &amp; VPMT quy'!D10</f>
        <v>47</v>
      </c>
      <c r="G10" s="287">
        <v>29</v>
      </c>
      <c r="H10" s="319">
        <v>37</v>
      </c>
      <c r="I10" s="287">
        <f>'34. TNGT &amp; VPMT thang '!D10-'35. TNGT &amp; VPMT quy'!G10-'35. TNGT &amp; VPMT quy'!H10</f>
        <v>25</v>
      </c>
      <c r="J10" s="271">
        <f>SUM(J11:J13)</f>
        <v>91</v>
      </c>
      <c r="L10" s="266">
        <v>6</v>
      </c>
      <c r="M10" s="266">
        <v>11</v>
      </c>
    </row>
    <row r="11" spans="1:13" ht="21.75" customHeight="1">
      <c r="A11" s="274" t="s">
        <v>164</v>
      </c>
      <c r="B11" s="129" t="s">
        <v>160</v>
      </c>
      <c r="C11" s="353">
        <v>23</v>
      </c>
      <c r="D11" s="353">
        <v>21</v>
      </c>
      <c r="E11" s="353">
        <f>'34. TNGT &amp; VPMT thang '!D11-'35. TNGT &amp; VPMT quy'!C11-'35. TNGT &amp; VPMT quy'!D11</f>
        <v>46</v>
      </c>
      <c r="G11" s="287">
        <v>29</v>
      </c>
      <c r="H11" s="319">
        <v>35</v>
      </c>
      <c r="I11" s="287">
        <f>'34. TNGT &amp; VPMT thang '!D11-'35. TNGT &amp; VPMT quy'!G11-'35. TNGT &amp; VPMT quy'!H11</f>
        <v>26</v>
      </c>
      <c r="J11" s="275">
        <v>90</v>
      </c>
      <c r="L11" s="108">
        <v>6</v>
      </c>
      <c r="M11" s="108">
        <v>11</v>
      </c>
    </row>
    <row r="12" spans="1:13" ht="21.75" customHeight="1">
      <c r="A12" s="274" t="s">
        <v>165</v>
      </c>
      <c r="B12" s="129" t="s">
        <v>160</v>
      </c>
      <c r="C12" s="354">
        <v>0</v>
      </c>
      <c r="D12" s="354">
        <v>0</v>
      </c>
      <c r="E12" s="353">
        <f>'34. TNGT &amp; VPMT thang '!D12-'35. TNGT &amp; VPMT quy'!C12-'35. TNGT &amp; VPMT quy'!D12</f>
        <v>1</v>
      </c>
      <c r="G12" s="287">
        <v>0</v>
      </c>
      <c r="H12" s="319">
        <v>2</v>
      </c>
      <c r="I12" s="287">
        <f>'34. TNGT &amp; VPMT thang '!D12-'35. TNGT &amp; VPMT quy'!G12-'35. TNGT &amp; VPMT quy'!H12</f>
        <v>-1</v>
      </c>
      <c r="J12" s="275">
        <v>1</v>
      </c>
      <c r="L12" s="108">
        <v>0</v>
      </c>
      <c r="M12" s="108">
        <v>0</v>
      </c>
    </row>
    <row r="13" spans="1:13" ht="21.75" customHeight="1">
      <c r="A13" s="274" t="s">
        <v>166</v>
      </c>
      <c r="B13" s="129" t="s">
        <v>160</v>
      </c>
      <c r="C13" s="354">
        <v>0</v>
      </c>
      <c r="D13" s="354">
        <v>0</v>
      </c>
      <c r="E13" s="354">
        <v>0</v>
      </c>
      <c r="G13" s="287">
        <v>0</v>
      </c>
      <c r="H13" s="319">
        <v>0</v>
      </c>
      <c r="I13" s="287">
        <f>'34. TNGT &amp; VPMT thang '!D13-'35. TNGT &amp; VPMT quy'!G13-'35. TNGT &amp; VPMT quy'!H13</f>
        <v>0</v>
      </c>
      <c r="J13" s="117">
        <v>0</v>
      </c>
      <c r="L13" s="108">
        <v>0</v>
      </c>
      <c r="M13" s="108">
        <v>0</v>
      </c>
    </row>
    <row r="14" spans="1:13" s="266" customFormat="1" ht="21.75" customHeight="1">
      <c r="A14" s="269" t="s">
        <v>338</v>
      </c>
      <c r="B14" s="270" t="s">
        <v>337</v>
      </c>
      <c r="C14" s="353">
        <f>C15</f>
        <v>19</v>
      </c>
      <c r="D14" s="353">
        <f>D15</f>
        <v>22</v>
      </c>
      <c r="E14" s="353">
        <f>'34. TNGT &amp; VPMT thang '!D14-'35. TNGT &amp; VPMT quy'!C14-'35. TNGT &amp; VPMT quy'!D14</f>
        <v>47</v>
      </c>
      <c r="G14" s="287">
        <v>26</v>
      </c>
      <c r="H14" s="319">
        <v>18</v>
      </c>
      <c r="I14" s="287">
        <f>'34. TNGT &amp; VPMT thang '!D14-'35. TNGT &amp; VPMT quy'!G14-'35. TNGT &amp; VPMT quy'!H14</f>
        <v>44</v>
      </c>
      <c r="J14" s="271">
        <f>SUM(J15:J17)</f>
        <v>88</v>
      </c>
      <c r="L14" s="266">
        <v>3</v>
      </c>
      <c r="M14" s="266">
        <v>1</v>
      </c>
    </row>
    <row r="15" spans="1:13" ht="21.75" customHeight="1">
      <c r="A15" s="274" t="s">
        <v>164</v>
      </c>
      <c r="B15" s="129" t="s">
        <v>160</v>
      </c>
      <c r="C15" s="353">
        <v>19</v>
      </c>
      <c r="D15" s="353">
        <v>22</v>
      </c>
      <c r="E15" s="353">
        <f>'34. TNGT &amp; VPMT thang '!D15-'35. TNGT &amp; VPMT quy'!C15-'35. TNGT &amp; VPMT quy'!D15</f>
        <v>47</v>
      </c>
      <c r="G15" s="287">
        <v>26</v>
      </c>
      <c r="H15" s="319">
        <v>18</v>
      </c>
      <c r="I15" s="287">
        <f>'34. TNGT &amp; VPMT thang '!D15-'35. TNGT &amp; VPMT quy'!G15-'35. TNGT &amp; VPMT quy'!H15</f>
        <v>44</v>
      </c>
      <c r="J15" s="275">
        <v>88</v>
      </c>
      <c r="L15" s="108">
        <v>3</v>
      </c>
      <c r="M15" s="108">
        <v>1</v>
      </c>
    </row>
    <row r="16" spans="1:13" ht="21.75" customHeight="1">
      <c r="A16" s="274" t="s">
        <v>165</v>
      </c>
      <c r="B16" s="129" t="s">
        <v>160</v>
      </c>
      <c r="C16" s="354">
        <v>0</v>
      </c>
      <c r="D16" s="354">
        <v>0</v>
      </c>
      <c r="E16" s="354">
        <v>0</v>
      </c>
      <c r="G16" s="287">
        <v>0</v>
      </c>
      <c r="H16" s="319">
        <v>0</v>
      </c>
      <c r="I16" s="287">
        <f>'34. TNGT &amp; VPMT thang '!D16-'35. TNGT &amp; VPMT quy'!G16-'35. TNGT &amp; VPMT quy'!H16</f>
        <v>0</v>
      </c>
      <c r="J16" s="117">
        <v>0</v>
      </c>
      <c r="L16" s="108">
        <v>0</v>
      </c>
      <c r="M16" s="108">
        <v>0</v>
      </c>
    </row>
    <row r="17" spans="1:13" ht="21.75" customHeight="1">
      <c r="A17" s="274" t="s">
        <v>166</v>
      </c>
      <c r="B17" s="129" t="s">
        <v>160</v>
      </c>
      <c r="C17" s="354">
        <v>0</v>
      </c>
      <c r="D17" s="354">
        <v>0</v>
      </c>
      <c r="E17" s="354">
        <v>0</v>
      </c>
      <c r="G17" s="287">
        <v>0</v>
      </c>
      <c r="H17" s="319">
        <v>0</v>
      </c>
      <c r="I17" s="287">
        <f>'34. TNGT &amp; VPMT thang '!D17-'35. TNGT &amp; VPMT quy'!G17-'35. TNGT &amp; VPMT quy'!H17</f>
        <v>0</v>
      </c>
      <c r="J17" s="117">
        <v>0</v>
      </c>
      <c r="L17" s="108">
        <v>0</v>
      </c>
      <c r="M17" s="108">
        <v>0</v>
      </c>
    </row>
    <row r="18" spans="1:10" s="278" customFormat="1" ht="23.25" customHeight="1">
      <c r="A18" s="128" t="s">
        <v>391</v>
      </c>
      <c r="B18" s="268"/>
      <c r="C18" s="355"/>
      <c r="D18" s="356"/>
      <c r="E18" s="356"/>
      <c r="G18" s="287"/>
      <c r="H18" s="319"/>
      <c r="I18" s="287">
        <f>'34. TNGT &amp; VPMT thang '!D18-'35. TNGT &amp; VPMT quy'!G18-'35. TNGT &amp; VPMT quy'!H18</f>
        <v>0</v>
      </c>
      <c r="J18" s="279"/>
    </row>
    <row r="19" spans="1:13" ht="21" customHeight="1">
      <c r="A19" s="269" t="s">
        <v>340</v>
      </c>
      <c r="B19" s="270" t="s">
        <v>335</v>
      </c>
      <c r="C19" s="353">
        <v>16</v>
      </c>
      <c r="D19" s="353">
        <v>14</v>
      </c>
      <c r="E19" s="353">
        <f>'34. TNGT &amp; VPMT thang '!D19-'35. TNGT &amp; VPMT quy'!C19-'35. TNGT &amp; VPMT quy'!D19</f>
        <v>20</v>
      </c>
      <c r="G19" s="287">
        <v>18</v>
      </c>
      <c r="H19" s="319">
        <v>23</v>
      </c>
      <c r="I19" s="287">
        <f>'34. TNGT &amp; VPMT thang '!D19-'35. TNGT &amp; VPMT quy'!G19-'35. TNGT &amp; VPMT quy'!H19</f>
        <v>9</v>
      </c>
      <c r="J19" s="277">
        <v>50</v>
      </c>
      <c r="L19" s="108">
        <v>11</v>
      </c>
      <c r="M19" s="108">
        <v>27</v>
      </c>
    </row>
    <row r="20" spans="1:13" ht="19.5" customHeight="1">
      <c r="A20" s="269" t="s">
        <v>341</v>
      </c>
      <c r="B20" s="130" t="s">
        <v>160</v>
      </c>
      <c r="C20" s="353">
        <v>15</v>
      </c>
      <c r="D20" s="353">
        <v>14</v>
      </c>
      <c r="E20" s="353">
        <f>'34. TNGT &amp; VPMT thang '!D20-'35. TNGT &amp; VPMT quy'!C20-'35. TNGT &amp; VPMT quy'!D20</f>
        <v>22</v>
      </c>
      <c r="G20" s="287">
        <v>22</v>
      </c>
      <c r="H20" s="319">
        <v>25</v>
      </c>
      <c r="I20" s="287">
        <f>'34. TNGT &amp; VPMT thang '!D20-'35. TNGT &amp; VPMT quy'!G20-'35. TNGT &amp; VPMT quy'!H20</f>
        <v>4</v>
      </c>
      <c r="J20" s="277">
        <v>51</v>
      </c>
      <c r="L20" s="108">
        <v>6</v>
      </c>
      <c r="M20" s="108">
        <v>11</v>
      </c>
    </row>
    <row r="21" spans="1:13" ht="19.5" customHeight="1">
      <c r="A21" s="269" t="s">
        <v>342</v>
      </c>
      <c r="B21" s="342" t="s">
        <v>339</v>
      </c>
      <c r="C21" s="495">
        <v>99.8</v>
      </c>
      <c r="D21" s="495">
        <v>477.40000000000003</v>
      </c>
      <c r="E21" s="495">
        <f>'34. TNGT &amp; VPMT thang '!D21-'35. TNGT &amp; VPMT quy'!C21-'35. TNGT &amp; VPMT quy'!D21</f>
        <v>377.90000000000003</v>
      </c>
      <c r="G21" s="318">
        <v>335.2</v>
      </c>
      <c r="H21" s="338">
        <v>453.2</v>
      </c>
      <c r="I21" s="318">
        <f>'34. TNGT &amp; VPMT thang '!D21-'35. TNGT &amp; VPMT quy'!G21-'35. TNGT &amp; VPMT quy'!H21</f>
        <v>166.7000000000001</v>
      </c>
      <c r="J21" s="272">
        <v>955.1</v>
      </c>
      <c r="L21" s="108">
        <v>110.2</v>
      </c>
      <c r="M21" s="108">
        <v>204.6</v>
      </c>
    </row>
    <row r="22" spans="1:5" ht="19.5" customHeight="1">
      <c r="A22" s="269"/>
      <c r="B22" s="343"/>
      <c r="C22" s="123"/>
      <c r="D22" s="122"/>
      <c r="E22" s="123"/>
    </row>
    <row r="23" spans="1:8" s="280" customFormat="1" ht="22.5" customHeight="1">
      <c r="A23" s="282"/>
      <c r="B23" s="343"/>
      <c r="H23" s="320"/>
    </row>
    <row r="24" spans="1:8" s="124" customFormat="1" ht="22.5" customHeight="1">
      <c r="A24" s="282"/>
      <c r="B24" s="343"/>
      <c r="C24" s="280"/>
      <c r="D24" s="280"/>
      <c r="H24" s="317"/>
    </row>
    <row r="25" spans="1:8" s="124" customFormat="1" ht="22.5" customHeight="1">
      <c r="A25" s="283"/>
      <c r="B25" s="342"/>
      <c r="H25" s="317"/>
    </row>
    <row r="26" spans="2:8" s="124" customFormat="1" ht="21" customHeight="1">
      <c r="B26" s="342"/>
      <c r="H26" s="317"/>
    </row>
    <row r="27" spans="2:8" s="124" customFormat="1" ht="21" customHeight="1">
      <c r="B27" s="342"/>
      <c r="H27" s="317"/>
    </row>
    <row r="28" spans="2:8" s="124" customFormat="1" ht="21" customHeight="1">
      <c r="B28" s="342"/>
      <c r="H28" s="317"/>
    </row>
    <row r="29" spans="2:8" s="124" customFormat="1" ht="21" customHeight="1">
      <c r="B29" s="342"/>
      <c r="H29" s="317"/>
    </row>
    <row r="30" spans="2:8" s="124" customFormat="1" ht="21" customHeight="1">
      <c r="B30" s="342"/>
      <c r="H30" s="317"/>
    </row>
  </sheetData>
  <sheetProtection/>
  <mergeCells count="3">
    <mergeCell ref="A1:E1"/>
    <mergeCell ref="A3:A4"/>
    <mergeCell ref="B3:B4"/>
  </mergeCells>
  <printOptions horizontalCentered="1"/>
  <pageMargins left="0.45" right="0.4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1"/>
  <sheetViews>
    <sheetView zoomScalePageLayoutView="0" workbookViewId="0" topLeftCell="A54">
      <selection activeCell="A34" sqref="A34:E60"/>
    </sheetView>
  </sheetViews>
  <sheetFormatPr defaultColWidth="9.140625" defaultRowHeight="12.75"/>
  <cols>
    <col min="1" max="1" width="6.00390625" style="392" customWidth="1"/>
    <col min="2" max="2" width="36.00390625" style="392" customWidth="1"/>
    <col min="3" max="3" width="16.7109375" style="392" customWidth="1"/>
    <col min="4" max="4" width="18.28125" style="392" customWidth="1"/>
    <col min="5" max="5" width="17.28125" style="392" customWidth="1"/>
    <col min="6" max="16384" width="9.140625" style="392" customWidth="1"/>
  </cols>
  <sheetData>
    <row r="1" spans="1:5" ht="39.75" customHeight="1">
      <c r="A1" s="580" t="s">
        <v>424</v>
      </c>
      <c r="B1" s="581"/>
      <c r="C1" s="581"/>
      <c r="D1" s="581"/>
      <c r="E1" s="581"/>
    </row>
    <row r="2" spans="1:5" ht="19.5" customHeight="1" thickBot="1">
      <c r="A2" s="396"/>
      <c r="B2" s="393"/>
      <c r="C2" s="393"/>
      <c r="D2" s="393"/>
      <c r="E2" s="393"/>
    </row>
    <row r="3" spans="1:5" ht="79.5" customHeight="1">
      <c r="A3" s="42"/>
      <c r="B3" s="397"/>
      <c r="C3" s="27" t="s">
        <v>497</v>
      </c>
      <c r="D3" s="27" t="s">
        <v>425</v>
      </c>
      <c r="E3" s="27" t="s">
        <v>426</v>
      </c>
    </row>
    <row r="4" spans="1:5" ht="19.5" customHeight="1">
      <c r="A4" s="398"/>
      <c r="B4" s="396"/>
      <c r="C4" s="399"/>
      <c r="D4" s="399"/>
      <c r="E4" s="399"/>
    </row>
    <row r="5" spans="1:7" ht="19.5" customHeight="1">
      <c r="A5" s="398" t="s">
        <v>83</v>
      </c>
      <c r="B5" s="396"/>
      <c r="C5" s="357">
        <v>60333.9</v>
      </c>
      <c r="D5" s="357">
        <v>60462.5</v>
      </c>
      <c r="E5" s="357">
        <f>+D5/C5*100</f>
        <v>100.21314716933598</v>
      </c>
      <c r="F5" s="402"/>
      <c r="G5" s="402"/>
    </row>
    <row r="6" spans="1:6" ht="19.5" customHeight="1">
      <c r="A6" s="398" t="s">
        <v>84</v>
      </c>
      <c r="B6" s="403"/>
      <c r="C6" s="357">
        <f>C12+C16</f>
        <v>303251.3</v>
      </c>
      <c r="D6" s="357">
        <f>D12+D16</f>
        <v>307363</v>
      </c>
      <c r="E6" s="357">
        <f aca="true" t="shared" si="0" ref="E6:E32">+D6/C6*100</f>
        <v>101.35587217598079</v>
      </c>
      <c r="F6" s="402"/>
    </row>
    <row r="7" spans="1:5" ht="19.5" customHeight="1">
      <c r="A7" s="405"/>
      <c r="B7" s="406"/>
      <c r="C7" s="420"/>
      <c r="D7" s="420"/>
      <c r="E7" s="420"/>
    </row>
    <row r="8" spans="1:5" ht="26.25" customHeight="1">
      <c r="A8" s="582" t="s">
        <v>288</v>
      </c>
      <c r="B8" s="582"/>
      <c r="C8" s="420"/>
      <c r="D8" s="420"/>
      <c r="E8" s="420"/>
    </row>
    <row r="9" spans="1:5" ht="19.5" customHeight="1">
      <c r="A9" s="396"/>
      <c r="B9" s="409" t="s">
        <v>100</v>
      </c>
      <c r="C9" s="420"/>
      <c r="D9" s="420"/>
      <c r="E9" s="420"/>
    </row>
    <row r="10" spans="1:7" ht="19.5" customHeight="1">
      <c r="A10" s="396"/>
      <c r="B10" s="392" t="s">
        <v>86</v>
      </c>
      <c r="C10" s="358">
        <v>42649.2</v>
      </c>
      <c r="D10" s="358">
        <v>41545.4</v>
      </c>
      <c r="E10" s="358">
        <f t="shared" si="0"/>
        <v>97.41190925034937</v>
      </c>
      <c r="F10" s="402"/>
      <c r="G10" s="402"/>
    </row>
    <row r="11" spans="1:6" ht="19.5" customHeight="1">
      <c r="A11" s="396"/>
      <c r="B11" s="392" t="s">
        <v>87</v>
      </c>
      <c r="C11" s="358">
        <f>ROUND((C12*10/C10),1)</f>
        <v>65.8</v>
      </c>
      <c r="D11" s="358">
        <f>ROUND((D12*10/D10),1)</f>
        <v>67.8</v>
      </c>
      <c r="E11" s="358">
        <f t="shared" si="0"/>
        <v>103.03951367781154</v>
      </c>
      <c r="F11" s="402"/>
    </row>
    <row r="12" spans="1:6" ht="19.5" customHeight="1">
      <c r="A12" s="396"/>
      <c r="B12" s="410" t="s">
        <v>88</v>
      </c>
      <c r="C12" s="358">
        <v>280490.2</v>
      </c>
      <c r="D12" s="358">
        <v>281701.1</v>
      </c>
      <c r="E12" s="358">
        <f t="shared" si="0"/>
        <v>100.43170848749794</v>
      </c>
      <c r="F12" s="402"/>
    </row>
    <row r="13" spans="1:6" ht="19.5" customHeight="1">
      <c r="A13" s="396"/>
      <c r="B13" s="409" t="s">
        <v>89</v>
      </c>
      <c r="C13" s="402"/>
      <c r="D13" s="402"/>
      <c r="E13" s="402"/>
      <c r="F13" s="402"/>
    </row>
    <row r="14" spans="1:8" ht="19.5" customHeight="1">
      <c r="A14" s="396"/>
      <c r="B14" s="392" t="s">
        <v>86</v>
      </c>
      <c r="C14" s="358">
        <v>3534.4</v>
      </c>
      <c r="D14" s="358">
        <v>3977.1</v>
      </c>
      <c r="E14" s="358">
        <f t="shared" si="0"/>
        <v>112.52546401086462</v>
      </c>
      <c r="F14" s="402"/>
      <c r="H14" s="402"/>
    </row>
    <row r="15" spans="1:6" ht="19.5" customHeight="1">
      <c r="A15" s="396"/>
      <c r="B15" s="392" t="s">
        <v>87</v>
      </c>
      <c r="C15" s="358">
        <f>ROUND((C16*10/C14),1)</f>
        <v>64.4</v>
      </c>
      <c r="D15" s="358">
        <f>ROUND((D16*10/D14),1)</f>
        <v>64.5</v>
      </c>
      <c r="E15" s="358">
        <f t="shared" si="0"/>
        <v>100.15527950310559</v>
      </c>
      <c r="F15" s="402"/>
    </row>
    <row r="16" spans="1:6" ht="19.5" customHeight="1">
      <c r="A16" s="396"/>
      <c r="B16" s="410" t="s">
        <v>88</v>
      </c>
      <c r="C16" s="358">
        <v>22761.1</v>
      </c>
      <c r="D16" s="358">
        <v>25661.9</v>
      </c>
      <c r="E16" s="358">
        <f t="shared" si="0"/>
        <v>112.74455101027631</v>
      </c>
      <c r="F16" s="402"/>
    </row>
    <row r="17" spans="1:6" ht="19.5" customHeight="1">
      <c r="A17" s="396"/>
      <c r="B17" s="409" t="s">
        <v>90</v>
      </c>
      <c r="C17" s="358"/>
      <c r="D17" s="358"/>
      <c r="E17" s="358"/>
      <c r="F17" s="402"/>
    </row>
    <row r="18" spans="1:6" ht="19.5" customHeight="1">
      <c r="A18" s="396"/>
      <c r="B18" s="392" t="s">
        <v>86</v>
      </c>
      <c r="C18" s="358">
        <v>51.6</v>
      </c>
      <c r="D18" s="358">
        <v>27.8</v>
      </c>
      <c r="E18" s="358">
        <f t="shared" si="0"/>
        <v>53.875968992248055</v>
      </c>
      <c r="F18" s="402"/>
    </row>
    <row r="19" spans="1:6" ht="19.5" customHeight="1">
      <c r="A19" s="396"/>
      <c r="B19" s="392" t="s">
        <v>87</v>
      </c>
      <c r="C19" s="358">
        <f>ROUND((C20*10/C18),1)</f>
        <v>95.1</v>
      </c>
      <c r="D19" s="358">
        <f>ROUND((D20*10/D18),1)</f>
        <v>56.8</v>
      </c>
      <c r="E19" s="358">
        <f t="shared" si="0"/>
        <v>59.726603575184015</v>
      </c>
      <c r="F19" s="402"/>
    </row>
    <row r="20" spans="1:6" ht="19.5" customHeight="1">
      <c r="A20" s="396"/>
      <c r="B20" s="410" t="s">
        <v>88</v>
      </c>
      <c r="C20" s="358">
        <v>490.5</v>
      </c>
      <c r="D20" s="358">
        <v>157.8</v>
      </c>
      <c r="E20" s="358">
        <f t="shared" si="0"/>
        <v>32.17125382262997</v>
      </c>
      <c r="F20" s="402"/>
    </row>
    <row r="21" spans="1:6" ht="19.5" customHeight="1">
      <c r="A21" s="396"/>
      <c r="B21" s="409" t="s">
        <v>91</v>
      </c>
      <c r="C21" s="358"/>
      <c r="D21" s="358"/>
      <c r="E21" s="358"/>
      <c r="F21" s="402"/>
    </row>
    <row r="22" spans="1:6" ht="19.5" customHeight="1">
      <c r="A22" s="396"/>
      <c r="B22" s="392" t="s">
        <v>86</v>
      </c>
      <c r="C22" s="358">
        <v>1262</v>
      </c>
      <c r="D22" s="358">
        <v>1078.5</v>
      </c>
      <c r="E22" s="358">
        <f t="shared" si="0"/>
        <v>85.45958795562599</v>
      </c>
      <c r="F22" s="402"/>
    </row>
    <row r="23" spans="1:6" ht="19.5" customHeight="1">
      <c r="A23" s="396"/>
      <c r="B23" s="392" t="s">
        <v>87</v>
      </c>
      <c r="C23" s="358">
        <f>ROUND((C24*10/C22),1)</f>
        <v>257.1</v>
      </c>
      <c r="D23" s="358">
        <f>ROUND((D24*10/D22),1)</f>
        <v>257.9</v>
      </c>
      <c r="E23" s="358">
        <f t="shared" si="0"/>
        <v>100.31116297160636</v>
      </c>
      <c r="F23" s="402"/>
    </row>
    <row r="24" spans="1:6" ht="19.5" customHeight="1">
      <c r="A24" s="396"/>
      <c r="B24" s="410" t="s">
        <v>88</v>
      </c>
      <c r="C24" s="358">
        <v>32441.5</v>
      </c>
      <c r="D24" s="358">
        <v>27811.9</v>
      </c>
      <c r="E24" s="358">
        <f t="shared" si="0"/>
        <v>85.7293898247615</v>
      </c>
      <c r="F24" s="402"/>
    </row>
    <row r="25" spans="1:6" ht="19.5" customHeight="1">
      <c r="A25" s="396"/>
      <c r="B25" s="409" t="s">
        <v>92</v>
      </c>
      <c r="C25" s="358"/>
      <c r="D25" s="358"/>
      <c r="E25" s="358"/>
      <c r="F25" s="402"/>
    </row>
    <row r="26" spans="1:6" ht="19.5" customHeight="1">
      <c r="A26" s="396"/>
      <c r="B26" s="392" t="s">
        <v>86</v>
      </c>
      <c r="C26" s="358">
        <v>25.7</v>
      </c>
      <c r="D26" s="358">
        <v>26.1</v>
      </c>
      <c r="E26" s="358">
        <f t="shared" si="0"/>
        <v>101.55642023346306</v>
      </c>
      <c r="F26" s="402"/>
    </row>
    <row r="27" spans="1:6" ht="19.5" customHeight="1">
      <c r="A27" s="396"/>
      <c r="B27" s="392" t="s">
        <v>87</v>
      </c>
      <c r="C27" s="358">
        <f>ROUND((C28*10/C26),1)</f>
        <v>456.3</v>
      </c>
      <c r="D27" s="358">
        <f>ROUND((D28*10/D26),1)</f>
        <v>508.2</v>
      </c>
      <c r="E27" s="358">
        <f t="shared" si="0"/>
        <v>111.37409598948061</v>
      </c>
      <c r="F27" s="402"/>
    </row>
    <row r="28" spans="1:6" ht="19.5" customHeight="1">
      <c r="A28" s="396"/>
      <c r="B28" s="410" t="s">
        <v>88</v>
      </c>
      <c r="C28" s="358">
        <v>1172.7</v>
      </c>
      <c r="D28" s="358">
        <v>1326.5</v>
      </c>
      <c r="E28" s="358">
        <f t="shared" si="0"/>
        <v>113.11503368295386</v>
      </c>
      <c r="F28" s="402"/>
    </row>
    <row r="29" spans="1:6" ht="19.5" customHeight="1">
      <c r="A29" s="396"/>
      <c r="B29" s="409" t="s">
        <v>93</v>
      </c>
      <c r="C29" s="358"/>
      <c r="D29" s="358"/>
      <c r="E29" s="358"/>
      <c r="F29" s="402"/>
    </row>
    <row r="30" spans="1:6" ht="19.5" customHeight="1">
      <c r="A30" s="396"/>
      <c r="B30" s="392" t="s">
        <v>86</v>
      </c>
      <c r="C30" s="358">
        <v>6</v>
      </c>
      <c r="D30" s="358">
        <v>3.5</v>
      </c>
      <c r="E30" s="358">
        <f t="shared" si="0"/>
        <v>58.333333333333336</v>
      </c>
      <c r="F30" s="402"/>
    </row>
    <row r="31" spans="1:6" ht="19.5" customHeight="1">
      <c r="A31" s="396"/>
      <c r="B31" s="392" t="s">
        <v>87</v>
      </c>
      <c r="C31" s="358">
        <f>ROUND((C32*10/C30),1)</f>
        <v>27</v>
      </c>
      <c r="D31" s="358">
        <f>ROUND((D32*10/D30),1)</f>
        <v>27.1</v>
      </c>
      <c r="E31" s="358">
        <f t="shared" si="0"/>
        <v>100.37037037037038</v>
      </c>
      <c r="F31" s="402"/>
    </row>
    <row r="32" spans="1:6" ht="19.5" customHeight="1">
      <c r="A32" s="396"/>
      <c r="B32" s="410" t="s">
        <v>88</v>
      </c>
      <c r="C32" s="358">
        <v>16.2</v>
      </c>
      <c r="D32" s="358">
        <v>9.5</v>
      </c>
      <c r="E32" s="358">
        <f t="shared" si="0"/>
        <v>58.64197530864198</v>
      </c>
      <c r="F32" s="402"/>
    </row>
    <row r="33" spans="1:6" ht="19.5" customHeight="1">
      <c r="A33" s="396"/>
      <c r="B33" s="410"/>
      <c r="C33" s="411"/>
      <c r="D33" s="411"/>
      <c r="E33" s="399"/>
      <c r="F33" s="402"/>
    </row>
    <row r="34" spans="1:6" ht="42.75" customHeight="1">
      <c r="A34" s="581" t="s">
        <v>554</v>
      </c>
      <c r="B34" s="581"/>
      <c r="C34" s="581"/>
      <c r="D34" s="581"/>
      <c r="E34" s="581"/>
      <c r="F34" s="402"/>
    </row>
    <row r="35" spans="1:6" ht="19.5" customHeight="1" thickBot="1">
      <c r="A35" s="396"/>
      <c r="B35" s="393"/>
      <c r="C35" s="393"/>
      <c r="D35" s="393"/>
      <c r="E35" s="393"/>
      <c r="F35" s="402"/>
    </row>
    <row r="36" spans="1:6" ht="79.5" customHeight="1">
      <c r="A36" s="42"/>
      <c r="B36" s="397"/>
      <c r="C36" s="27" t="s">
        <v>497</v>
      </c>
      <c r="D36" s="27" t="s">
        <v>425</v>
      </c>
      <c r="E36" s="27" t="s">
        <v>426</v>
      </c>
      <c r="F36" s="402"/>
    </row>
    <row r="37" spans="1:6" ht="19.5" customHeight="1">
      <c r="A37" s="412"/>
      <c r="B37" s="409" t="s">
        <v>94</v>
      </c>
      <c r="C37" s="411"/>
      <c r="D37" s="411"/>
      <c r="E37" s="399"/>
      <c r="F37" s="402"/>
    </row>
    <row r="38" spans="1:6" ht="19.5" customHeight="1">
      <c r="A38" s="412"/>
      <c r="B38" s="392" t="s">
        <v>86</v>
      </c>
      <c r="C38" s="358">
        <v>76.6</v>
      </c>
      <c r="D38" s="358">
        <v>75.2</v>
      </c>
      <c r="E38" s="358">
        <f>+D38/C38*100</f>
        <v>98.17232375979114</v>
      </c>
      <c r="F38" s="402"/>
    </row>
    <row r="39" spans="1:6" ht="19.5" customHeight="1">
      <c r="A39" s="412"/>
      <c r="B39" s="392" t="s">
        <v>87</v>
      </c>
      <c r="C39" s="358">
        <f>ROUND((C40*10/C38),1)</f>
        <v>71.9</v>
      </c>
      <c r="D39" s="358">
        <f>ROUND((D40*10/D38),1)</f>
        <v>72</v>
      </c>
      <c r="E39" s="358">
        <f aca="true" t="shared" si="1" ref="E39:E60">+D39/C39*100</f>
        <v>100.13908205841446</v>
      </c>
      <c r="F39" s="402"/>
    </row>
    <row r="40" spans="2:6" ht="19.5" customHeight="1">
      <c r="B40" s="410" t="s">
        <v>88</v>
      </c>
      <c r="C40" s="358">
        <v>550.5</v>
      </c>
      <c r="D40" s="358">
        <v>541.6</v>
      </c>
      <c r="E40" s="358">
        <f t="shared" si="1"/>
        <v>98.38328792007268</v>
      </c>
      <c r="F40" s="402"/>
    </row>
    <row r="41" spans="2:6" ht="19.5" customHeight="1">
      <c r="B41" s="409" t="s">
        <v>95</v>
      </c>
      <c r="C41" s="358"/>
      <c r="D41" s="358"/>
      <c r="E41" s="358"/>
      <c r="F41" s="402"/>
    </row>
    <row r="42" spans="2:6" ht="19.5" customHeight="1">
      <c r="B42" s="392" t="s">
        <v>86</v>
      </c>
      <c r="C42" s="358">
        <v>42.4</v>
      </c>
      <c r="D42" s="358">
        <v>35.3</v>
      </c>
      <c r="E42" s="358">
        <f t="shared" si="1"/>
        <v>83.25471698113208</v>
      </c>
      <c r="F42" s="402"/>
    </row>
    <row r="43" spans="2:6" ht="19.5" customHeight="1">
      <c r="B43" s="392" t="s">
        <v>87</v>
      </c>
      <c r="C43" s="358">
        <f>ROUND((C44*10/C42),1)</f>
        <v>23.5</v>
      </c>
      <c r="D43" s="358">
        <f>ROUND((D44*10/D42),1)</f>
        <v>24.1</v>
      </c>
      <c r="E43" s="358">
        <f t="shared" si="1"/>
        <v>102.55319148936171</v>
      </c>
      <c r="F43" s="402"/>
    </row>
    <row r="44" spans="2:6" ht="19.5" customHeight="1">
      <c r="B44" s="410" t="s">
        <v>88</v>
      </c>
      <c r="C44" s="358">
        <v>99.8</v>
      </c>
      <c r="D44" s="358">
        <v>85</v>
      </c>
      <c r="E44" s="358">
        <f t="shared" si="1"/>
        <v>85.17034068136273</v>
      </c>
      <c r="F44" s="402"/>
    </row>
    <row r="45" spans="2:6" ht="19.5" customHeight="1">
      <c r="B45" s="409" t="s">
        <v>96</v>
      </c>
      <c r="C45" s="358"/>
      <c r="D45" s="358"/>
      <c r="E45" s="358"/>
      <c r="F45" s="402"/>
    </row>
    <row r="46" spans="2:6" ht="19.5" customHeight="1">
      <c r="B46" s="392" t="s">
        <v>86</v>
      </c>
      <c r="C46" s="358">
        <v>1706.1</v>
      </c>
      <c r="D46" s="358">
        <v>1825.7</v>
      </c>
      <c r="E46" s="358">
        <f t="shared" si="1"/>
        <v>107.0101400855753</v>
      </c>
      <c r="F46" s="402"/>
    </row>
    <row r="47" spans="2:6" ht="19.5" customHeight="1">
      <c r="B47" s="392" t="s">
        <v>87</v>
      </c>
      <c r="C47" s="358">
        <f>ROUND((C48*10/C46),1)</f>
        <v>31.1</v>
      </c>
      <c r="D47" s="358">
        <f>ROUND((D48*10/D46),1)</f>
        <v>31.3</v>
      </c>
      <c r="E47" s="358">
        <f t="shared" si="1"/>
        <v>100.64308681672026</v>
      </c>
      <c r="F47" s="402"/>
    </row>
    <row r="48" spans="2:6" ht="19.5" customHeight="1">
      <c r="B48" s="410" t="s">
        <v>88</v>
      </c>
      <c r="C48" s="358">
        <v>5309</v>
      </c>
      <c r="D48" s="358">
        <v>5723</v>
      </c>
      <c r="E48" s="358">
        <f t="shared" si="1"/>
        <v>107.79807873422492</v>
      </c>
      <c r="F48" s="402"/>
    </row>
    <row r="49" spans="2:6" ht="19.5" customHeight="1">
      <c r="B49" s="409" t="s">
        <v>97</v>
      </c>
      <c r="C49" s="358"/>
      <c r="D49" s="358"/>
      <c r="E49" s="358"/>
      <c r="F49" s="402"/>
    </row>
    <row r="50" spans="2:6" ht="19.5" customHeight="1">
      <c r="B50" s="392" t="s">
        <v>86</v>
      </c>
      <c r="C50" s="358">
        <v>2798.4</v>
      </c>
      <c r="D50" s="358">
        <v>2877.2</v>
      </c>
      <c r="E50" s="358">
        <f t="shared" si="1"/>
        <v>102.81589479702686</v>
      </c>
      <c r="F50" s="402"/>
    </row>
    <row r="51" spans="2:6" ht="19.5" customHeight="1">
      <c r="B51" s="392" t="s">
        <v>87</v>
      </c>
      <c r="C51" s="358">
        <f>ROUND((C52*10/C50),1)</f>
        <v>9.4</v>
      </c>
      <c r="D51" s="358">
        <f>ROUND((D52*10/D50),1)</f>
        <v>9.8</v>
      </c>
      <c r="E51" s="358">
        <f t="shared" si="1"/>
        <v>104.25531914893618</v>
      </c>
      <c r="F51" s="402"/>
    </row>
    <row r="52" spans="2:6" ht="19.5" customHeight="1">
      <c r="B52" s="410" t="s">
        <v>88</v>
      </c>
      <c r="C52" s="358">
        <v>2640.6</v>
      </c>
      <c r="D52" s="358">
        <v>2821.2</v>
      </c>
      <c r="E52" s="358">
        <f t="shared" si="1"/>
        <v>106.83935469211544</v>
      </c>
      <c r="F52" s="402"/>
    </row>
    <row r="53" spans="2:6" ht="19.5" customHeight="1">
      <c r="B53" s="409" t="s">
        <v>98</v>
      </c>
      <c r="C53" s="358"/>
      <c r="D53" s="358"/>
      <c r="E53" s="358"/>
      <c r="F53" s="402"/>
    </row>
    <row r="54" spans="2:6" ht="19.5" customHeight="1">
      <c r="B54" s="392" t="s">
        <v>86</v>
      </c>
      <c r="C54" s="358">
        <v>5062</v>
      </c>
      <c r="D54" s="358">
        <v>5759.3</v>
      </c>
      <c r="E54" s="358">
        <f t="shared" si="1"/>
        <v>113.77518767285659</v>
      </c>
      <c r="F54" s="402"/>
    </row>
    <row r="55" spans="2:6" ht="19.5" customHeight="1">
      <c r="B55" s="392" t="s">
        <v>87</v>
      </c>
      <c r="C55" s="358">
        <f>ROUND((C56*10/C54),1)</f>
        <v>197.2</v>
      </c>
      <c r="D55" s="358">
        <f>ROUND((D56*10/D54),1)</f>
        <v>208.5</v>
      </c>
      <c r="E55" s="358">
        <f t="shared" si="1"/>
        <v>105.73022312373226</v>
      </c>
      <c r="F55" s="402"/>
    </row>
    <row r="56" spans="2:6" ht="19.5" customHeight="1">
      <c r="B56" s="410" t="s">
        <v>88</v>
      </c>
      <c r="C56" s="358">
        <v>99809.1</v>
      </c>
      <c r="D56" s="358">
        <v>120060.2</v>
      </c>
      <c r="E56" s="358">
        <f t="shared" si="1"/>
        <v>120.28983329175395</v>
      </c>
      <c r="F56" s="402"/>
    </row>
    <row r="57" spans="2:6" ht="19.5" customHeight="1">
      <c r="B57" s="409" t="s">
        <v>289</v>
      </c>
      <c r="C57" s="358"/>
      <c r="D57" s="358"/>
      <c r="E57" s="358"/>
      <c r="F57" s="402"/>
    </row>
    <row r="58" spans="2:6" ht="19.5" customHeight="1">
      <c r="B58" s="392" t="s">
        <v>86</v>
      </c>
      <c r="C58" s="358">
        <v>670.9</v>
      </c>
      <c r="D58" s="358">
        <v>618.5</v>
      </c>
      <c r="E58" s="358">
        <f t="shared" si="1"/>
        <v>92.18959606498733</v>
      </c>
      <c r="F58" s="402"/>
    </row>
    <row r="59" spans="2:6" ht="19.5" customHeight="1">
      <c r="B59" s="392" t="s">
        <v>87</v>
      </c>
      <c r="C59" s="358">
        <f>ROUND((C60*10/C58),1)</f>
        <v>16</v>
      </c>
      <c r="D59" s="358">
        <f>ROUND((D60*10/D58),1)</f>
        <v>16.6</v>
      </c>
      <c r="E59" s="358">
        <f t="shared" si="1"/>
        <v>103.75000000000001</v>
      </c>
      <c r="F59" s="402"/>
    </row>
    <row r="60" spans="2:6" ht="19.5" customHeight="1">
      <c r="B60" s="410" t="s">
        <v>88</v>
      </c>
      <c r="C60" s="358">
        <v>1074.6</v>
      </c>
      <c r="D60" s="358">
        <v>1026.6</v>
      </c>
      <c r="E60" s="358">
        <f t="shared" si="1"/>
        <v>95.53322166387494</v>
      </c>
      <c r="F60" s="402"/>
    </row>
    <row r="61" ht="19.5" customHeight="1">
      <c r="B61" s="30"/>
    </row>
    <row r="62" ht="19.5" customHeight="1"/>
    <row r="63" ht="19.5" customHeight="1"/>
    <row r="64" ht="19.5" customHeight="1"/>
    <row r="65" s="392" customFormat="1" ht="19.5" customHeight="1"/>
    <row r="66" s="392" customFormat="1" ht="19.5" customHeight="1"/>
    <row r="67" s="392" customFormat="1" ht="19.5" customHeight="1"/>
    <row r="68" s="392" customFormat="1" ht="19.5" customHeight="1"/>
    <row r="69" s="392" customFormat="1" ht="19.5" customHeight="1"/>
    <row r="70" s="392" customFormat="1" ht="19.5" customHeight="1"/>
    <row r="71" s="392" customFormat="1" ht="19.5" customHeight="1"/>
    <row r="72" s="392" customFormat="1" ht="12.75"/>
    <row r="73" s="392" customFormat="1" ht="12.75"/>
    <row r="74" s="392" customFormat="1" ht="12.75"/>
    <row r="75" s="392" customFormat="1" ht="12.75"/>
    <row r="76" s="392" customFormat="1" ht="12.75"/>
    <row r="77" s="392" customFormat="1" ht="12.75"/>
    <row r="78" s="392" customFormat="1" ht="12.75"/>
    <row r="79" s="392" customFormat="1" ht="12.75"/>
    <row r="80" s="392" customFormat="1" ht="12.75"/>
    <row r="81" s="392" customFormat="1" ht="12.75"/>
    <row r="82" s="392" customFormat="1" ht="12.75"/>
    <row r="83" s="392" customFormat="1" ht="12.75"/>
    <row r="84" s="392" customFormat="1" ht="12.75"/>
    <row r="85" s="392" customFormat="1" ht="12.75"/>
    <row r="86" s="392" customFormat="1" ht="12.75"/>
    <row r="87" s="392" customFormat="1" ht="12.75"/>
    <row r="88" s="392" customFormat="1" ht="16.5" customHeight="1"/>
  </sheetData>
  <sheetProtection/>
  <mergeCells count="3">
    <mergeCell ref="A1:E1"/>
    <mergeCell ref="A8:B8"/>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60"/>
  <sheetViews>
    <sheetView zoomScalePageLayoutView="0" workbookViewId="0" topLeftCell="A21">
      <selection activeCell="H36" sqref="H36"/>
    </sheetView>
  </sheetViews>
  <sheetFormatPr defaultColWidth="9.140625" defaultRowHeight="12.75"/>
  <cols>
    <col min="1" max="1" width="4.8515625" style="392" customWidth="1"/>
    <col min="2" max="2" width="36.28125" style="392" customWidth="1"/>
    <col min="3" max="5" width="15.7109375" style="392" customWidth="1"/>
    <col min="6" max="16384" width="9.140625" style="392" customWidth="1"/>
  </cols>
  <sheetData>
    <row r="1" spans="1:5" ht="49.5" customHeight="1">
      <c r="A1" s="581" t="s">
        <v>427</v>
      </c>
      <c r="B1" s="581"/>
      <c r="C1" s="581"/>
      <c r="D1" s="581"/>
      <c r="E1" s="581"/>
    </row>
    <row r="2" spans="1:5" ht="10.5" customHeight="1" thickBot="1">
      <c r="A2" s="396"/>
      <c r="B2" s="393"/>
      <c r="C2" s="393"/>
      <c r="D2" s="393"/>
      <c r="E2" s="393"/>
    </row>
    <row r="3" spans="1:5" ht="94.5" customHeight="1">
      <c r="A3" s="42"/>
      <c r="B3" s="397"/>
      <c r="C3" s="27" t="s">
        <v>495</v>
      </c>
      <c r="D3" s="27" t="s">
        <v>428</v>
      </c>
      <c r="E3" s="27" t="s">
        <v>496</v>
      </c>
    </row>
    <row r="4" spans="1:5" ht="19.5" customHeight="1">
      <c r="A4" s="398"/>
      <c r="B4" s="396"/>
      <c r="C4" s="399"/>
      <c r="D4" s="399"/>
      <c r="E4" s="399"/>
    </row>
    <row r="5" spans="1:5" ht="19.5" customHeight="1">
      <c r="A5" s="398" t="s">
        <v>83</v>
      </c>
      <c r="B5" s="396"/>
      <c r="C5" s="357">
        <f>'2. Vụ đông xuân'!D5+'3. Vụ hè thu'!C5</f>
        <v>138589</v>
      </c>
      <c r="D5" s="357">
        <f>'2. Vụ đông xuân'!E5+'3. Vụ hè thu'!D5</f>
        <v>138382.4</v>
      </c>
      <c r="E5" s="357">
        <f>ROUND(D5/C5*100,1)</f>
        <v>99.9</v>
      </c>
    </row>
    <row r="6" spans="1:5" ht="19.5" customHeight="1">
      <c r="A6" s="398" t="s">
        <v>84</v>
      </c>
      <c r="B6" s="403"/>
      <c r="C6" s="357">
        <f>C12+C16</f>
        <v>649624.5</v>
      </c>
      <c r="D6" s="357">
        <f>D12+D16</f>
        <v>659743.2000000001</v>
      </c>
      <c r="E6" s="357">
        <f>ROUND(D6/C6*100,1)</f>
        <v>101.6</v>
      </c>
    </row>
    <row r="7" spans="1:5" ht="19.5" customHeight="1">
      <c r="A7" s="405"/>
      <c r="B7" s="406"/>
      <c r="C7" s="420"/>
      <c r="D7" s="420"/>
      <c r="E7" s="422"/>
    </row>
    <row r="8" spans="1:5" ht="19.5" customHeight="1">
      <c r="A8" s="398" t="s">
        <v>288</v>
      </c>
      <c r="B8" s="396"/>
      <c r="C8" s="420"/>
      <c r="D8" s="420"/>
      <c r="E8" s="422"/>
    </row>
    <row r="9" spans="1:5" ht="19.5" customHeight="1">
      <c r="A9" s="396"/>
      <c r="B9" s="409" t="s">
        <v>101</v>
      </c>
      <c r="C9" s="420"/>
      <c r="D9" s="420"/>
      <c r="E9" s="422"/>
    </row>
    <row r="10" spans="1:6" ht="19.5" customHeight="1">
      <c r="A10" s="396"/>
      <c r="B10" s="392" t="s">
        <v>86</v>
      </c>
      <c r="C10" s="358">
        <f>'2. Vụ đông xuân'!D11+'3. Vụ hè thu'!C10</f>
        <v>90252.79999999999</v>
      </c>
      <c r="D10" s="358">
        <f>'2. Vụ đông xuân'!E11+'3. Vụ hè thu'!D10</f>
        <v>88427</v>
      </c>
      <c r="E10" s="358">
        <f aca="true" t="shared" si="0" ref="E10:E32">ROUND(D10/C10*100,1)</f>
        <v>98</v>
      </c>
      <c r="F10" s="423"/>
    </row>
    <row r="11" spans="1:5" ht="19.5" customHeight="1">
      <c r="A11" s="396"/>
      <c r="B11" s="392" t="s">
        <v>87</v>
      </c>
      <c r="C11" s="358">
        <f>ROUND((C12*10/C10),1)</f>
        <v>67.9</v>
      </c>
      <c r="D11" s="358">
        <f>ROUND((D12*10/D10),1)</f>
        <v>70</v>
      </c>
      <c r="E11" s="358">
        <f t="shared" si="0"/>
        <v>103.1</v>
      </c>
    </row>
    <row r="12" spans="1:5" ht="19.5" customHeight="1">
      <c r="A12" s="396"/>
      <c r="B12" s="410" t="s">
        <v>88</v>
      </c>
      <c r="C12" s="358">
        <f>'2. Vụ đông xuân'!D13+'3. Vụ hè thu'!C12</f>
        <v>612428.3</v>
      </c>
      <c r="D12" s="358">
        <f>'2. Vụ đông xuân'!E13+'3. Vụ hè thu'!D12</f>
        <v>618663.3</v>
      </c>
      <c r="E12" s="358">
        <f t="shared" si="0"/>
        <v>101</v>
      </c>
    </row>
    <row r="13" spans="1:5" ht="19.5" customHeight="1">
      <c r="A13" s="396"/>
      <c r="B13" s="409" t="s">
        <v>89</v>
      </c>
      <c r="C13" s="402"/>
      <c r="D13" s="402"/>
      <c r="E13" s="422"/>
    </row>
    <row r="14" spans="1:5" ht="19.5" customHeight="1">
      <c r="A14" s="396"/>
      <c r="B14" s="392" t="s">
        <v>86</v>
      </c>
      <c r="C14" s="358">
        <f>'2. Vụ đông xuân'!D15+'3. Vụ hè thu'!C14</f>
        <v>5746.5</v>
      </c>
      <c r="D14" s="358">
        <f>'2. Vụ đông xuân'!E15+'3. Vụ hè thu'!D14</f>
        <v>6296.299999999999</v>
      </c>
      <c r="E14" s="358">
        <f t="shared" si="0"/>
        <v>109.6</v>
      </c>
    </row>
    <row r="15" spans="1:5" ht="19.5" customHeight="1">
      <c r="A15" s="396"/>
      <c r="B15" s="392" t="s">
        <v>87</v>
      </c>
      <c r="C15" s="358">
        <f>ROUND((C16*10/C14),1)</f>
        <v>64.7</v>
      </c>
      <c r="D15" s="358">
        <f>ROUND((D16*10/D14),1)</f>
        <v>65.2</v>
      </c>
      <c r="E15" s="358">
        <f t="shared" si="0"/>
        <v>100.8</v>
      </c>
    </row>
    <row r="16" spans="1:5" ht="19.5" customHeight="1">
      <c r="A16" s="396"/>
      <c r="B16" s="410" t="s">
        <v>88</v>
      </c>
      <c r="C16" s="358">
        <f>'2. Vụ đông xuân'!D17+'3. Vụ hè thu'!C16</f>
        <v>37196.2</v>
      </c>
      <c r="D16" s="358">
        <f>'2. Vụ đông xuân'!E17+'3. Vụ hè thu'!D16</f>
        <v>41079.9</v>
      </c>
      <c r="E16" s="358">
        <f>ROUND(D16/C16*100,1)</f>
        <v>110.4</v>
      </c>
    </row>
    <row r="17" spans="1:5" ht="19.5" customHeight="1">
      <c r="A17" s="396"/>
      <c r="B17" s="409" t="s">
        <v>90</v>
      </c>
      <c r="C17" s="358"/>
      <c r="D17" s="358"/>
      <c r="E17" s="358"/>
    </row>
    <row r="18" spans="1:5" ht="19.5" customHeight="1">
      <c r="A18" s="396"/>
      <c r="B18" s="392" t="s">
        <v>86</v>
      </c>
      <c r="C18" s="358">
        <f>'2. Vụ đông xuân'!D19+'3. Vụ hè thu'!C18</f>
        <v>189.4</v>
      </c>
      <c r="D18" s="358">
        <f>'2. Vụ đông xuân'!E19+'3. Vụ hè thu'!D18</f>
        <v>177</v>
      </c>
      <c r="E18" s="358">
        <f t="shared" si="0"/>
        <v>93.5</v>
      </c>
    </row>
    <row r="19" spans="1:5" ht="19.5" customHeight="1">
      <c r="A19" s="396"/>
      <c r="B19" s="392" t="s">
        <v>87</v>
      </c>
      <c r="C19" s="358">
        <f>ROUND((C20*10/C18),1)</f>
        <v>71.1</v>
      </c>
      <c r="D19" s="358">
        <f>ROUND((D20*10/D18),1)</f>
        <v>61.6</v>
      </c>
      <c r="E19" s="358">
        <f t="shared" si="0"/>
        <v>86.6</v>
      </c>
    </row>
    <row r="20" spans="1:5" ht="19.5" customHeight="1">
      <c r="A20" s="396"/>
      <c r="B20" s="410" t="s">
        <v>88</v>
      </c>
      <c r="C20" s="358">
        <f>'2. Vụ đông xuân'!D21+'3. Vụ hè thu'!C20</f>
        <v>1346.7</v>
      </c>
      <c r="D20" s="358">
        <f>'2. Vụ đông xuân'!E21+'3. Vụ hè thu'!D20</f>
        <v>1090.3</v>
      </c>
      <c r="E20" s="358">
        <f t="shared" si="0"/>
        <v>81</v>
      </c>
    </row>
    <row r="21" spans="1:5" ht="19.5" customHeight="1">
      <c r="A21" s="396"/>
      <c r="B21" s="409" t="s">
        <v>91</v>
      </c>
      <c r="C21" s="358"/>
      <c r="D21" s="358"/>
      <c r="E21" s="358"/>
    </row>
    <row r="22" spans="1:5" ht="19.5" customHeight="1">
      <c r="A22" s="396"/>
      <c r="B22" s="392" t="s">
        <v>86</v>
      </c>
      <c r="C22" s="358">
        <f>'2. Vụ đông xuân'!D23+'3. Vụ hè thu'!C22</f>
        <v>9492.4</v>
      </c>
      <c r="D22" s="358">
        <f>'2. Vụ đông xuân'!E23+'3. Vụ hè thu'!D22</f>
        <v>9140.8</v>
      </c>
      <c r="E22" s="358">
        <f t="shared" si="0"/>
        <v>96.3</v>
      </c>
    </row>
    <row r="23" spans="1:5" ht="19.5" customHeight="1">
      <c r="A23" s="396"/>
      <c r="B23" s="392" t="s">
        <v>87</v>
      </c>
      <c r="C23" s="358">
        <f>ROUND((C24*10/C22),1)</f>
        <v>276.5</v>
      </c>
      <c r="D23" s="358">
        <f>ROUND((D24*10/D22),1)</f>
        <v>284.7</v>
      </c>
      <c r="E23" s="358">
        <f t="shared" si="0"/>
        <v>103</v>
      </c>
    </row>
    <row r="24" spans="1:5" ht="19.5" customHeight="1">
      <c r="A24" s="396"/>
      <c r="B24" s="410" t="s">
        <v>88</v>
      </c>
      <c r="C24" s="358">
        <f>'2. Vụ đông xuân'!D25+'3. Vụ hè thu'!C24</f>
        <v>262431.7</v>
      </c>
      <c r="D24" s="358">
        <f>'2. Vụ đông xuân'!E25+'3. Vụ hè thu'!D24</f>
        <v>260218.9</v>
      </c>
      <c r="E24" s="358">
        <f t="shared" si="0"/>
        <v>99.2</v>
      </c>
    </row>
    <row r="25" spans="1:5" ht="19.5" customHeight="1">
      <c r="A25" s="396"/>
      <c r="B25" s="409" t="s">
        <v>92</v>
      </c>
      <c r="C25" s="358"/>
      <c r="D25" s="358"/>
      <c r="E25" s="358"/>
    </row>
    <row r="26" spans="1:5" ht="19.5" customHeight="1">
      <c r="A26" s="396"/>
      <c r="B26" s="392" t="s">
        <v>86</v>
      </c>
      <c r="C26" s="358">
        <f>'2. Vụ đông xuân'!D27+'3. Vụ hè thu'!C26</f>
        <v>168.1</v>
      </c>
      <c r="D26" s="358">
        <f>'2. Vụ đông xuân'!E27+'3. Vụ hè thu'!D26</f>
        <v>167</v>
      </c>
      <c r="E26" s="358">
        <f t="shared" si="0"/>
        <v>99.3</v>
      </c>
    </row>
    <row r="27" spans="1:5" ht="19.5" customHeight="1">
      <c r="A27" s="396"/>
      <c r="B27" s="392" t="s">
        <v>87</v>
      </c>
      <c r="C27" s="358">
        <f>ROUND((C28*10/C26),1)</f>
        <v>546.5</v>
      </c>
      <c r="D27" s="358">
        <f>ROUND((D28*10/D26),1)</f>
        <v>540.2</v>
      </c>
      <c r="E27" s="358">
        <f t="shared" si="0"/>
        <v>98.8</v>
      </c>
    </row>
    <row r="28" spans="1:5" ht="19.5" customHeight="1">
      <c r="A28" s="396"/>
      <c r="B28" s="410" t="s">
        <v>88</v>
      </c>
      <c r="C28" s="358">
        <f>'2. Vụ đông xuân'!D29+'3. Vụ hè thu'!C28</f>
        <v>9185.9</v>
      </c>
      <c r="D28" s="358">
        <f>'2. Vụ đông xuân'!E29+'3. Vụ hè thu'!D28</f>
        <v>9021.3</v>
      </c>
      <c r="E28" s="358">
        <f t="shared" si="0"/>
        <v>98.2</v>
      </c>
    </row>
    <row r="29" spans="1:5" ht="19.5" customHeight="1">
      <c r="A29" s="396"/>
      <c r="B29" s="409" t="s">
        <v>93</v>
      </c>
      <c r="C29" s="358"/>
      <c r="D29" s="358"/>
      <c r="E29" s="358"/>
    </row>
    <row r="30" spans="1:5" ht="19.5" customHeight="1">
      <c r="A30" s="396"/>
      <c r="B30" s="392" t="s">
        <v>86</v>
      </c>
      <c r="C30" s="358">
        <f>'2. Vụ đông xuân'!D31+'3. Vụ hè thu'!C30</f>
        <v>12.2</v>
      </c>
      <c r="D30" s="358">
        <f>'2. Vụ đông xuân'!E31+'3. Vụ hè thu'!D30</f>
        <v>6.2</v>
      </c>
      <c r="E30" s="358">
        <f t="shared" si="0"/>
        <v>50.8</v>
      </c>
    </row>
    <row r="31" spans="1:5" ht="19.5" customHeight="1">
      <c r="A31" s="396"/>
      <c r="B31" s="392" t="s">
        <v>87</v>
      </c>
      <c r="C31" s="358">
        <f>ROUND((C32*10/C30),1)</f>
        <v>27.5</v>
      </c>
      <c r="D31" s="358">
        <f>ROUND((D32*10/D30),1)</f>
        <v>27.6</v>
      </c>
      <c r="E31" s="358">
        <f t="shared" si="0"/>
        <v>100.4</v>
      </c>
    </row>
    <row r="32" spans="1:5" ht="19.5" customHeight="1">
      <c r="A32" s="396"/>
      <c r="B32" s="410" t="s">
        <v>88</v>
      </c>
      <c r="C32" s="358">
        <f>'2. Vụ đông xuân'!D33+'3. Vụ hè thu'!C32</f>
        <v>33.5</v>
      </c>
      <c r="D32" s="358">
        <f>'2. Vụ đông xuân'!E33+'3. Vụ hè thu'!D32</f>
        <v>17.1</v>
      </c>
      <c r="E32" s="358">
        <f t="shared" si="0"/>
        <v>51</v>
      </c>
    </row>
    <row r="33" spans="1:5" ht="19.5" customHeight="1">
      <c r="A33" s="396"/>
      <c r="B33" s="410"/>
      <c r="C33" s="411"/>
      <c r="D33" s="411"/>
      <c r="E33" s="399"/>
    </row>
    <row r="34" spans="1:5" ht="49.5" customHeight="1">
      <c r="A34" s="581" t="s">
        <v>429</v>
      </c>
      <c r="B34" s="581"/>
      <c r="C34" s="581"/>
      <c r="D34" s="581"/>
      <c r="E34" s="581"/>
    </row>
    <row r="35" spans="1:5" ht="19.5" customHeight="1" thickBot="1">
      <c r="A35" s="396"/>
      <c r="B35" s="393"/>
      <c r="C35" s="393"/>
      <c r="D35" s="393"/>
      <c r="E35" s="393"/>
    </row>
    <row r="36" spans="1:5" ht="94.5" customHeight="1">
      <c r="A36" s="42"/>
      <c r="B36" s="397"/>
      <c r="C36" s="27" t="s">
        <v>495</v>
      </c>
      <c r="D36" s="27" t="s">
        <v>428</v>
      </c>
      <c r="E36" s="27" t="s">
        <v>496</v>
      </c>
    </row>
    <row r="37" spans="1:5" ht="19.5" customHeight="1">
      <c r="A37" s="412"/>
      <c r="B37" s="409" t="s">
        <v>94</v>
      </c>
      <c r="C37" s="411"/>
      <c r="D37" s="411"/>
      <c r="E37" s="399"/>
    </row>
    <row r="38" spans="1:5" ht="19.5" customHeight="1">
      <c r="A38" s="412"/>
      <c r="B38" s="392" t="s">
        <v>86</v>
      </c>
      <c r="C38" s="358">
        <f>'2. Vụ đông xuân'!D39+'3. Vụ hè thu'!C38</f>
        <v>156.6</v>
      </c>
      <c r="D38" s="358">
        <f>'2. Vụ đông xuân'!E39+'3. Vụ hè thu'!D38</f>
        <v>153.9</v>
      </c>
      <c r="E38" s="358">
        <f aca="true" t="shared" si="1" ref="E38:E60">ROUND(D38/C38*100,1)</f>
        <v>98.3</v>
      </c>
    </row>
    <row r="39" spans="1:5" ht="19.5" customHeight="1">
      <c r="A39" s="412"/>
      <c r="B39" s="392" t="s">
        <v>87</v>
      </c>
      <c r="C39" s="358">
        <f>ROUND((C40*10/C38),1)</f>
        <v>72.7</v>
      </c>
      <c r="D39" s="358">
        <f>ROUND((D40*10/D38),1)</f>
        <v>72.9</v>
      </c>
      <c r="E39" s="358">
        <f t="shared" si="1"/>
        <v>100.3</v>
      </c>
    </row>
    <row r="40" spans="2:5" ht="19.5" customHeight="1">
      <c r="B40" s="410" t="s">
        <v>88</v>
      </c>
      <c r="C40" s="358">
        <f>'2. Vụ đông xuân'!D41+'3. Vụ hè thu'!C40</f>
        <v>1137.8</v>
      </c>
      <c r="D40" s="358">
        <f>'2. Vụ đông xuân'!E41+'3. Vụ hè thu'!D40</f>
        <v>1122.4</v>
      </c>
      <c r="E40" s="358">
        <f t="shared" si="1"/>
        <v>98.6</v>
      </c>
    </row>
    <row r="41" spans="2:5" ht="19.5" customHeight="1">
      <c r="B41" s="409" t="s">
        <v>95</v>
      </c>
      <c r="C41" s="411"/>
      <c r="D41" s="411"/>
      <c r="E41" s="399"/>
    </row>
    <row r="42" spans="2:5" ht="19.5" customHeight="1">
      <c r="B42" s="392" t="s">
        <v>86</v>
      </c>
      <c r="C42" s="358">
        <f>'2. Vụ đông xuân'!D43+'3. Vụ hè thu'!C42</f>
        <v>102.69999999999999</v>
      </c>
      <c r="D42" s="358">
        <f>'2. Vụ đông xuân'!E43+'3. Vụ hè thu'!D42</f>
        <v>69.69999999999999</v>
      </c>
      <c r="E42" s="358">
        <f t="shared" si="1"/>
        <v>67.9</v>
      </c>
    </row>
    <row r="43" spans="2:5" ht="19.5" customHeight="1">
      <c r="B43" s="392" t="s">
        <v>87</v>
      </c>
      <c r="C43" s="358">
        <f>ROUND((C44*10/C42),1)</f>
        <v>22.7</v>
      </c>
      <c r="D43" s="358">
        <f>ROUND((D44*10/D42),1)</f>
        <v>23.2</v>
      </c>
      <c r="E43" s="358">
        <f t="shared" si="1"/>
        <v>102.2</v>
      </c>
    </row>
    <row r="44" spans="2:5" ht="19.5" customHeight="1">
      <c r="B44" s="410" t="s">
        <v>88</v>
      </c>
      <c r="C44" s="358">
        <f>'2. Vụ đông xuân'!D45+'3. Vụ hè thu'!C44</f>
        <v>233.3</v>
      </c>
      <c r="D44" s="358">
        <f>'2. Vụ đông xuân'!E45+'3. Vụ hè thu'!D44</f>
        <v>161.7</v>
      </c>
      <c r="E44" s="358">
        <f t="shared" si="1"/>
        <v>69.3</v>
      </c>
    </row>
    <row r="45" spans="2:5" ht="19.5" customHeight="1">
      <c r="B45" s="409" t="s">
        <v>96</v>
      </c>
      <c r="C45" s="411"/>
      <c r="D45" s="411"/>
      <c r="E45" s="399"/>
    </row>
    <row r="46" spans="2:5" ht="19.5" customHeight="1">
      <c r="B46" s="392" t="s">
        <v>86</v>
      </c>
      <c r="C46" s="358">
        <f>'2. Vụ đông xuân'!D47+'3. Vụ hè thu'!C46</f>
        <v>9964.300000000001</v>
      </c>
      <c r="D46" s="358">
        <f>'2. Vụ đông xuân'!E47+'3. Vụ hè thu'!D46</f>
        <v>10346.6</v>
      </c>
      <c r="E46" s="358">
        <f t="shared" si="1"/>
        <v>103.8</v>
      </c>
    </row>
    <row r="47" spans="2:5" ht="19.5" customHeight="1">
      <c r="B47" s="392" t="s">
        <v>87</v>
      </c>
      <c r="C47" s="358">
        <f>ROUND((C48*10/C46),1)</f>
        <v>37.7</v>
      </c>
      <c r="D47" s="358">
        <f>ROUND((D48*10/D46),1)</f>
        <v>40.3</v>
      </c>
      <c r="E47" s="358">
        <f t="shared" si="1"/>
        <v>106.9</v>
      </c>
    </row>
    <row r="48" spans="2:5" ht="19.5" customHeight="1">
      <c r="B48" s="410" t="s">
        <v>88</v>
      </c>
      <c r="C48" s="358">
        <f>'2. Vụ đông xuân'!D49+'3. Vụ hè thu'!C48</f>
        <v>37528</v>
      </c>
      <c r="D48" s="358">
        <f>'2. Vụ đông xuân'!E49+'3. Vụ hè thu'!D48</f>
        <v>41697.7</v>
      </c>
      <c r="E48" s="358">
        <f t="shared" si="1"/>
        <v>111.1</v>
      </c>
    </row>
    <row r="49" spans="2:5" ht="19.5" customHeight="1">
      <c r="B49" s="409" t="s">
        <v>97</v>
      </c>
      <c r="C49" s="411"/>
      <c r="D49" s="411"/>
      <c r="E49" s="399"/>
    </row>
    <row r="50" spans="2:5" ht="19.5" customHeight="1">
      <c r="B50" s="392" t="s">
        <v>86</v>
      </c>
      <c r="C50" s="358">
        <f>'2. Vụ đông xuân'!D51+'3. Vụ hè thu'!C50</f>
        <v>2850.1</v>
      </c>
      <c r="D50" s="358">
        <f>'2. Vụ đông xuân'!E51+'3. Vụ hè thu'!D50</f>
        <v>2911.7999999999997</v>
      </c>
      <c r="E50" s="358">
        <f t="shared" si="1"/>
        <v>102.2</v>
      </c>
    </row>
    <row r="51" spans="2:5" ht="19.5" customHeight="1">
      <c r="B51" s="392" t="s">
        <v>87</v>
      </c>
      <c r="C51" s="358">
        <f>ROUND((C52*10/C50),1)</f>
        <v>9.5</v>
      </c>
      <c r="D51" s="358">
        <f>ROUND((D52*10/D50),1)</f>
        <v>9.8</v>
      </c>
      <c r="E51" s="358">
        <f t="shared" si="1"/>
        <v>103.2</v>
      </c>
    </row>
    <row r="52" spans="2:5" ht="19.5" customHeight="1">
      <c r="B52" s="410" t="s">
        <v>88</v>
      </c>
      <c r="C52" s="358">
        <f>'2. Vụ đông xuân'!D53+'3. Vụ hè thu'!C52</f>
        <v>2701.7</v>
      </c>
      <c r="D52" s="358">
        <f>'2. Vụ đông xuân'!E53+'3. Vụ hè thu'!D52</f>
        <v>2857.8999999999996</v>
      </c>
      <c r="E52" s="358">
        <f t="shared" si="1"/>
        <v>105.8</v>
      </c>
    </row>
    <row r="53" spans="2:5" ht="19.5" customHeight="1">
      <c r="B53" s="409" t="s">
        <v>98</v>
      </c>
      <c r="C53" s="411"/>
      <c r="D53" s="411"/>
      <c r="E53" s="399"/>
    </row>
    <row r="54" spans="2:5" ht="19.5" customHeight="1">
      <c r="B54" s="392" t="s">
        <v>86</v>
      </c>
      <c r="C54" s="358">
        <f>'2. Vụ đông xuân'!D55+'3. Vụ hè thu'!C54</f>
        <v>10840</v>
      </c>
      <c r="D54" s="358">
        <f>'2. Vụ đông xuân'!E55+'3. Vụ hè thu'!D54</f>
        <v>11456.2</v>
      </c>
      <c r="E54" s="358">
        <f t="shared" si="1"/>
        <v>105.7</v>
      </c>
    </row>
    <row r="55" spans="2:5" ht="19.5" customHeight="1">
      <c r="B55" s="392" t="s">
        <v>87</v>
      </c>
      <c r="C55" s="358">
        <f>ROUND((C56*10/C54),1)</f>
        <v>197.2</v>
      </c>
      <c r="D55" s="358">
        <f>ROUND((D56*10/D54),1)</f>
        <v>199</v>
      </c>
      <c r="E55" s="358">
        <f t="shared" si="1"/>
        <v>100.9</v>
      </c>
    </row>
    <row r="56" spans="2:5" ht="19.5" customHeight="1">
      <c r="B56" s="410" t="s">
        <v>88</v>
      </c>
      <c r="C56" s="358">
        <f>'2. Vụ đông xuân'!D57+'3. Vụ hè thu'!C56</f>
        <v>213725.8</v>
      </c>
      <c r="D56" s="358">
        <f>'2. Vụ đông xuân'!E57+'3. Vụ hè thu'!D56</f>
        <v>227978.2</v>
      </c>
      <c r="E56" s="358">
        <f t="shared" si="1"/>
        <v>106.7</v>
      </c>
    </row>
    <row r="57" spans="2:5" ht="19.5" customHeight="1">
      <c r="B57" s="409" t="s">
        <v>99</v>
      </c>
      <c r="C57" s="411"/>
      <c r="D57" s="411"/>
      <c r="E57" s="399"/>
    </row>
    <row r="58" spans="2:5" ht="19.5" customHeight="1">
      <c r="B58" s="392" t="s">
        <v>86</v>
      </c>
      <c r="C58" s="358">
        <f>'2. Vụ đông xuân'!D59+'3. Vụ hè thu'!C58</f>
        <v>1821.5</v>
      </c>
      <c r="D58" s="358">
        <f>'2. Vụ đông xuân'!E59+'3. Vụ hè thu'!D58</f>
        <v>1768.6</v>
      </c>
      <c r="E58" s="358">
        <f t="shared" si="1"/>
        <v>97.1</v>
      </c>
    </row>
    <row r="59" spans="2:5" ht="19.5" customHeight="1">
      <c r="B59" s="392" t="s">
        <v>87</v>
      </c>
      <c r="C59" s="358">
        <f>ROUND((C60*10/C58),1)</f>
        <v>18.5</v>
      </c>
      <c r="D59" s="358">
        <f>ROUND((D60*10/D58),1)</f>
        <v>17.5</v>
      </c>
      <c r="E59" s="358">
        <f t="shared" si="1"/>
        <v>94.6</v>
      </c>
    </row>
    <row r="60" spans="2:6" ht="19.5" customHeight="1">
      <c r="B60" s="410" t="s">
        <v>88</v>
      </c>
      <c r="C60" s="358">
        <f>'2. Vụ đông xuân'!D61+'3. Vụ hè thu'!C60</f>
        <v>3376.2999999999997</v>
      </c>
      <c r="D60" s="358">
        <f>'2. Vụ đông xuân'!E61+'3. Vụ hè thu'!D60</f>
        <v>3090.7</v>
      </c>
      <c r="E60" s="358">
        <f t="shared" si="1"/>
        <v>91.5</v>
      </c>
      <c r="F60" s="402"/>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89" ht="16.5" customHeight="1"/>
  </sheetData>
  <sheetProtection/>
  <mergeCells count="2">
    <mergeCell ref="A1:E1"/>
    <mergeCell ref="A34:E34"/>
  </mergeCells>
  <printOptions/>
  <pageMargins left="0.99" right="0.37" top="0.6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15"/>
  <sheetViews>
    <sheetView workbookViewId="0" topLeftCell="A56">
      <selection activeCell="A34" sqref="A34:E64"/>
    </sheetView>
  </sheetViews>
  <sheetFormatPr defaultColWidth="9.140625" defaultRowHeight="12.75"/>
  <cols>
    <col min="1" max="1" width="4.8515625" style="21" customWidth="1"/>
    <col min="2" max="2" width="40.8515625" style="21" customWidth="1"/>
    <col min="3" max="4" width="14.8515625" style="21" customWidth="1"/>
    <col min="5" max="5" width="16.140625" style="21" customWidth="1"/>
    <col min="6" max="16384" width="9.140625" style="21" customWidth="1"/>
  </cols>
  <sheetData>
    <row r="1" spans="1:5" ht="46.5" customHeight="1">
      <c r="A1" s="583" t="s">
        <v>430</v>
      </c>
      <c r="B1" s="584"/>
      <c r="C1" s="584"/>
      <c r="D1" s="584"/>
      <c r="E1" s="584"/>
    </row>
    <row r="2" spans="1:5" ht="18" customHeight="1" thickBot="1">
      <c r="A2" s="424"/>
      <c r="B2" s="425"/>
      <c r="C2" s="32"/>
      <c r="D2" s="32"/>
      <c r="E2" s="32"/>
    </row>
    <row r="3" spans="1:5" ht="92.25" customHeight="1">
      <c r="A3" s="33"/>
      <c r="B3" s="34"/>
      <c r="C3" s="1" t="s">
        <v>494</v>
      </c>
      <c r="D3" s="1" t="s">
        <v>431</v>
      </c>
      <c r="E3" s="1" t="s">
        <v>432</v>
      </c>
    </row>
    <row r="4" spans="1:5" ht="18.75" customHeight="1">
      <c r="A4" s="426"/>
      <c r="B4" s="427"/>
      <c r="C4" s="428"/>
      <c r="D4" s="428"/>
      <c r="E4" s="428"/>
    </row>
    <row r="5" spans="1:7" ht="21" customHeight="1">
      <c r="A5" s="429" t="s">
        <v>62</v>
      </c>
      <c r="B5" s="427"/>
      <c r="C5" s="430">
        <v>19692</v>
      </c>
      <c r="D5" s="430">
        <v>19508.7</v>
      </c>
      <c r="E5" s="431">
        <f>D5/C5*100</f>
        <v>99.06916514320537</v>
      </c>
      <c r="G5" s="381"/>
    </row>
    <row r="6" spans="1:7" ht="21" customHeight="1">
      <c r="A6" s="429" t="s">
        <v>63</v>
      </c>
      <c r="B6" s="432"/>
      <c r="C6" s="433"/>
      <c r="D6" s="433"/>
      <c r="E6" s="432"/>
      <c r="G6" s="381"/>
    </row>
    <row r="7" spans="1:7" ht="21" customHeight="1">
      <c r="A7" s="429"/>
      <c r="B7" s="39" t="s">
        <v>71</v>
      </c>
      <c r="C7" s="52"/>
      <c r="D7" s="52"/>
      <c r="E7" s="434"/>
      <c r="G7" s="381"/>
    </row>
    <row r="8" spans="1:7" ht="21" customHeight="1">
      <c r="A8" s="429"/>
      <c r="B8" s="23" t="s">
        <v>65</v>
      </c>
      <c r="C8" s="52">
        <v>9248.6</v>
      </c>
      <c r="D8" s="52">
        <v>9387.9</v>
      </c>
      <c r="E8" s="434">
        <f>D8/C8*100</f>
        <v>101.5061739074022</v>
      </c>
      <c r="G8" s="381"/>
    </row>
    <row r="9" spans="1:7" ht="21" customHeight="1">
      <c r="A9" s="429"/>
      <c r="B9" s="435" t="s">
        <v>66</v>
      </c>
      <c r="C9" s="52">
        <v>89963.5</v>
      </c>
      <c r="D9" s="52">
        <v>91256.5</v>
      </c>
      <c r="E9" s="434">
        <f>D9/C9*100</f>
        <v>101.43724955120688</v>
      </c>
      <c r="G9" s="381"/>
    </row>
    <row r="10" spans="1:7" ht="21" customHeight="1">
      <c r="A10" s="429"/>
      <c r="B10" s="39" t="s">
        <v>70</v>
      </c>
      <c r="C10" s="52"/>
      <c r="D10" s="52"/>
      <c r="E10" s="434"/>
      <c r="G10" s="381"/>
    </row>
    <row r="11" spans="1:7" ht="21" customHeight="1">
      <c r="A11" s="429"/>
      <c r="B11" s="23" t="s">
        <v>65</v>
      </c>
      <c r="C11" s="52">
        <v>3591.2</v>
      </c>
      <c r="D11" s="52">
        <v>3135.2</v>
      </c>
      <c r="E11" s="434">
        <f>D11/C11*100</f>
        <v>87.30229449766095</v>
      </c>
      <c r="G11" s="381"/>
    </row>
    <row r="12" spans="1:7" ht="21" customHeight="1">
      <c r="A12" s="429"/>
      <c r="B12" s="435" t="s">
        <v>66</v>
      </c>
      <c r="C12" s="52">
        <v>2489.6</v>
      </c>
      <c r="D12" s="52">
        <v>2385.6</v>
      </c>
      <c r="E12" s="434">
        <f>D12/C12*100</f>
        <v>95.82262210796915</v>
      </c>
      <c r="G12" s="381"/>
    </row>
    <row r="13" spans="1:7" ht="21" customHeight="1">
      <c r="A13" s="429"/>
      <c r="B13" s="39" t="s">
        <v>69</v>
      </c>
      <c r="C13" s="52"/>
      <c r="D13" s="52"/>
      <c r="E13" s="434"/>
      <c r="G13" s="381"/>
    </row>
    <row r="14" spans="1:7" ht="21" customHeight="1">
      <c r="A14" s="429"/>
      <c r="B14" s="23" t="s">
        <v>65</v>
      </c>
      <c r="C14" s="52">
        <v>619.8</v>
      </c>
      <c r="D14" s="52">
        <v>554.5</v>
      </c>
      <c r="E14" s="434">
        <f>D14/C14*100</f>
        <v>89.46434333656019</v>
      </c>
      <c r="G14" s="381"/>
    </row>
    <row r="15" spans="1:7" ht="21" customHeight="1">
      <c r="A15" s="429"/>
      <c r="B15" s="435" t="s">
        <v>66</v>
      </c>
      <c r="C15" s="52">
        <v>506.9</v>
      </c>
      <c r="D15" s="52">
        <v>489.2</v>
      </c>
      <c r="E15" s="434">
        <f>D15/C15*100</f>
        <v>96.50818701913593</v>
      </c>
      <c r="G15" s="381"/>
    </row>
    <row r="16" spans="1:7" ht="21" customHeight="1">
      <c r="A16" s="429"/>
      <c r="B16" s="39" t="s">
        <v>68</v>
      </c>
      <c r="C16" s="52"/>
      <c r="D16" s="52"/>
      <c r="E16" s="434"/>
      <c r="G16" s="381"/>
    </row>
    <row r="17" spans="1:7" ht="21" customHeight="1">
      <c r="A17" s="429"/>
      <c r="B17" s="23" t="s">
        <v>65</v>
      </c>
      <c r="C17" s="52">
        <v>20</v>
      </c>
      <c r="D17" s="52">
        <v>15</v>
      </c>
      <c r="E17" s="434">
        <f>D17/C17*100</f>
        <v>75</v>
      </c>
      <c r="G17" s="381"/>
    </row>
    <row r="18" spans="1:7" ht="21" customHeight="1">
      <c r="A18" s="429"/>
      <c r="B18" s="435" t="s">
        <v>66</v>
      </c>
      <c r="C18" s="52">
        <v>16.9</v>
      </c>
      <c r="D18" s="52">
        <v>14.3</v>
      </c>
      <c r="E18" s="434">
        <f>D18/C18*100</f>
        <v>84.61538461538463</v>
      </c>
      <c r="G18" s="381"/>
    </row>
    <row r="19" spans="1:7" ht="21" customHeight="1">
      <c r="A19" s="429"/>
      <c r="B19" s="39" t="s">
        <v>67</v>
      </c>
      <c r="C19" s="52"/>
      <c r="D19" s="52"/>
      <c r="E19" s="436"/>
      <c r="G19" s="381"/>
    </row>
    <row r="20" spans="1:7" ht="21" customHeight="1">
      <c r="A20" s="429"/>
      <c r="B20" s="23" t="s">
        <v>65</v>
      </c>
      <c r="C20" s="52">
        <v>12</v>
      </c>
      <c r="D20" s="52">
        <v>12</v>
      </c>
      <c r="E20" s="434">
        <f>D20/C20*100</f>
        <v>100</v>
      </c>
      <c r="G20" s="381"/>
    </row>
    <row r="21" spans="1:7" ht="21" customHeight="1">
      <c r="A21" s="429"/>
      <c r="B21" s="435" t="s">
        <v>66</v>
      </c>
      <c r="C21" s="52">
        <v>14.9</v>
      </c>
      <c r="D21" s="52">
        <v>14.5</v>
      </c>
      <c r="E21" s="434">
        <f>D21/C21*100</f>
        <v>97.31543624161073</v>
      </c>
      <c r="G21" s="381"/>
    </row>
    <row r="22" spans="1:7" ht="21" customHeight="1">
      <c r="A22" s="437"/>
      <c r="B22" s="39" t="s">
        <v>64</v>
      </c>
      <c r="C22" s="438"/>
      <c r="D22" s="438"/>
      <c r="E22" s="439"/>
      <c r="G22" s="381"/>
    </row>
    <row r="23" spans="1:7" ht="21" customHeight="1">
      <c r="A23" s="440"/>
      <c r="B23" s="23" t="s">
        <v>65</v>
      </c>
      <c r="C23" s="441">
        <v>44.5</v>
      </c>
      <c r="D23" s="441">
        <v>45.4</v>
      </c>
      <c r="E23" s="434">
        <f>D23/C23*100</f>
        <v>102.02247191011236</v>
      </c>
      <c r="G23" s="381"/>
    </row>
    <row r="24" spans="1:7" ht="21" customHeight="1">
      <c r="A24" s="23"/>
      <c r="B24" s="435" t="s">
        <v>66</v>
      </c>
      <c r="C24" s="52">
        <v>844.9000000000001</v>
      </c>
      <c r="D24" s="52">
        <v>851.8000000000001</v>
      </c>
      <c r="E24" s="434">
        <f>D24/C24*100</f>
        <v>100.81666469404662</v>
      </c>
      <c r="G24" s="381"/>
    </row>
    <row r="25" spans="1:7" ht="21" customHeight="1">
      <c r="A25" s="23"/>
      <c r="B25" s="39" t="s">
        <v>82</v>
      </c>
      <c r="C25" s="52"/>
      <c r="D25" s="52"/>
      <c r="E25" s="436"/>
      <c r="G25" s="381"/>
    </row>
    <row r="26" spans="1:7" ht="21" customHeight="1">
      <c r="A26" s="23"/>
      <c r="B26" s="23" t="s">
        <v>65</v>
      </c>
      <c r="C26" s="52">
        <v>289.3</v>
      </c>
      <c r="D26" s="52">
        <v>293.2</v>
      </c>
      <c r="E26" s="434">
        <f>D26/C26*100</f>
        <v>101.34808157621845</v>
      </c>
      <c r="G26" s="381"/>
    </row>
    <row r="27" spans="1:7" ht="21" customHeight="1">
      <c r="A27" s="23"/>
      <c r="B27" s="435" t="s">
        <v>66</v>
      </c>
      <c r="C27" s="52">
        <v>3752</v>
      </c>
      <c r="D27" s="52">
        <v>3765.2</v>
      </c>
      <c r="E27" s="434">
        <f>D27/C27*100</f>
        <v>100.35181236673773</v>
      </c>
      <c r="G27" s="381"/>
    </row>
    <row r="28" spans="1:7" ht="18" customHeight="1">
      <c r="A28" s="24"/>
      <c r="B28" s="24"/>
      <c r="C28" s="442"/>
      <c r="D28" s="442"/>
      <c r="E28" s="443"/>
      <c r="G28" s="381"/>
    </row>
    <row r="29" spans="1:7" ht="18" customHeight="1">
      <c r="A29" s="24"/>
      <c r="B29" s="444"/>
      <c r="C29" s="35"/>
      <c r="D29" s="35"/>
      <c r="E29" s="443"/>
      <c r="G29" s="381"/>
    </row>
    <row r="30" spans="1:7" ht="18" customHeight="1">
      <c r="A30" s="24"/>
      <c r="B30" s="40"/>
      <c r="C30" s="35"/>
      <c r="D30" s="35"/>
      <c r="E30" s="443"/>
      <c r="G30" s="381"/>
    </row>
    <row r="31" spans="1:7" ht="18" customHeight="1">
      <c r="A31" s="24"/>
      <c r="B31" s="24"/>
      <c r="C31" s="36"/>
      <c r="D31" s="36"/>
      <c r="E31" s="443"/>
      <c r="G31" s="381"/>
    </row>
    <row r="32" spans="1:7" ht="18" customHeight="1">
      <c r="A32" s="24"/>
      <c r="B32" s="24"/>
      <c r="C32" s="36"/>
      <c r="D32" s="36"/>
      <c r="E32" s="443"/>
      <c r="G32" s="381"/>
    </row>
    <row r="33" spans="1:7" ht="18" customHeight="1">
      <c r="A33" s="24"/>
      <c r="B33" s="24"/>
      <c r="C33" s="445"/>
      <c r="D33" s="445"/>
      <c r="E33" s="443"/>
      <c r="G33" s="381"/>
    </row>
    <row r="34" spans="1:7" ht="47.25" customHeight="1">
      <c r="A34" s="583" t="s">
        <v>433</v>
      </c>
      <c r="B34" s="583"/>
      <c r="C34" s="583"/>
      <c r="D34" s="583"/>
      <c r="E34" s="583"/>
      <c r="G34" s="381"/>
    </row>
    <row r="35" spans="1:7" ht="18" customHeight="1" thickBot="1">
      <c r="A35" s="424"/>
      <c r="B35" s="425"/>
      <c r="C35" s="32"/>
      <c r="D35" s="32"/>
      <c r="E35" s="32"/>
      <c r="G35" s="381"/>
    </row>
    <row r="36" spans="1:7" ht="92.25" customHeight="1">
      <c r="A36" s="33"/>
      <c r="B36" s="34"/>
      <c r="C36" s="1" t="s">
        <v>494</v>
      </c>
      <c r="D36" s="1" t="s">
        <v>431</v>
      </c>
      <c r="E36" s="1" t="s">
        <v>432</v>
      </c>
      <c r="G36" s="381"/>
    </row>
    <row r="37" spans="1:7" ht="19.5" customHeight="1">
      <c r="A37" s="37" t="s">
        <v>72</v>
      </c>
      <c r="B37" s="23"/>
      <c r="C37" s="38"/>
      <c r="D37" s="38"/>
      <c r="E37" s="436"/>
      <c r="G37" s="381"/>
    </row>
    <row r="38" spans="1:7" ht="19.5" customHeight="1">
      <c r="A38" s="37"/>
      <c r="B38" s="39" t="s">
        <v>76</v>
      </c>
      <c r="C38" s="52"/>
      <c r="D38" s="52"/>
      <c r="E38" s="434"/>
      <c r="G38" s="381"/>
    </row>
    <row r="39" spans="1:7" ht="19.5" customHeight="1">
      <c r="A39" s="37"/>
      <c r="B39" s="23" t="s">
        <v>65</v>
      </c>
      <c r="C39" s="52">
        <v>1253.4</v>
      </c>
      <c r="D39" s="52">
        <v>1249.3</v>
      </c>
      <c r="E39" s="434">
        <f>D39/C39*100</f>
        <v>99.67288973990745</v>
      </c>
      <c r="G39" s="381"/>
    </row>
    <row r="40" spans="1:7" ht="19.5" customHeight="1">
      <c r="A40" s="37"/>
      <c r="B40" s="435" t="s">
        <v>66</v>
      </c>
      <c r="C40" s="52">
        <v>5112.3</v>
      </c>
      <c r="D40" s="52">
        <v>5129.6</v>
      </c>
      <c r="E40" s="434">
        <f>D40/C40*100</f>
        <v>100.33839954619252</v>
      </c>
      <c r="G40" s="381"/>
    </row>
    <row r="41" spans="1:7" ht="19.5" customHeight="1">
      <c r="A41" s="37"/>
      <c r="B41" s="39" t="s">
        <v>80</v>
      </c>
      <c r="C41" s="52"/>
      <c r="D41" s="52"/>
      <c r="E41" s="434"/>
      <c r="G41" s="381"/>
    </row>
    <row r="42" spans="1:7" ht="19.5" customHeight="1">
      <c r="A42" s="37"/>
      <c r="B42" s="23" t="s">
        <v>65</v>
      </c>
      <c r="C42" s="52">
        <v>2173.6</v>
      </c>
      <c r="D42" s="52">
        <v>2189.6</v>
      </c>
      <c r="E42" s="434">
        <f>D42/C42*100</f>
        <v>100.7361059992639</v>
      </c>
      <c r="G42" s="381"/>
    </row>
    <row r="43" spans="1:7" ht="19.5" customHeight="1">
      <c r="A43" s="37"/>
      <c r="B43" s="435" t="s">
        <v>66</v>
      </c>
      <c r="C43" s="52">
        <v>15473.6</v>
      </c>
      <c r="D43" s="52">
        <v>15896.3</v>
      </c>
      <c r="E43" s="434">
        <f>D43/C43*100</f>
        <v>102.73174956054183</v>
      </c>
      <c r="G43" s="381"/>
    </row>
    <row r="44" spans="1:7" ht="19.5" customHeight="1">
      <c r="A44" s="37"/>
      <c r="B44" s="39" t="s">
        <v>81</v>
      </c>
      <c r="C44" s="52"/>
      <c r="D44" s="52"/>
      <c r="E44" s="434"/>
      <c r="G44" s="381"/>
    </row>
    <row r="45" spans="1:7" ht="19.5" customHeight="1">
      <c r="A45" s="37"/>
      <c r="B45" s="23" t="s">
        <v>65</v>
      </c>
      <c r="C45" s="52">
        <v>310.6</v>
      </c>
      <c r="D45" s="52">
        <v>309.8</v>
      </c>
      <c r="E45" s="434">
        <f>D45/C45*100</f>
        <v>99.74243399871216</v>
      </c>
      <c r="G45" s="381"/>
    </row>
    <row r="46" spans="1:7" ht="19.5" customHeight="1">
      <c r="A46" s="37"/>
      <c r="B46" s="435" t="s">
        <v>66</v>
      </c>
      <c r="C46" s="52">
        <v>2036.5</v>
      </c>
      <c r="D46" s="52">
        <v>2056.2</v>
      </c>
      <c r="E46" s="434">
        <f>D46/C46*100</f>
        <v>100.96734593665602</v>
      </c>
      <c r="G46" s="381"/>
    </row>
    <row r="47" spans="1:7" ht="19.5" customHeight="1">
      <c r="A47" s="37"/>
      <c r="B47" s="39" t="s">
        <v>75</v>
      </c>
      <c r="C47" s="52"/>
      <c r="D47" s="52"/>
      <c r="E47" s="434"/>
      <c r="G47" s="381"/>
    </row>
    <row r="48" spans="1:7" ht="19.5" customHeight="1">
      <c r="A48" s="37"/>
      <c r="B48" s="23" t="s">
        <v>65</v>
      </c>
      <c r="C48" s="52">
        <v>50.8</v>
      </c>
      <c r="D48" s="52">
        <v>42.5</v>
      </c>
      <c r="E48" s="434">
        <f>D48/C48*100</f>
        <v>83.66141732283465</v>
      </c>
      <c r="G48" s="381"/>
    </row>
    <row r="49" spans="1:7" ht="19.5" customHeight="1">
      <c r="A49" s="37"/>
      <c r="B49" s="435" t="s">
        <v>66</v>
      </c>
      <c r="C49" s="52">
        <v>215.3</v>
      </c>
      <c r="D49" s="52">
        <v>205.6</v>
      </c>
      <c r="E49" s="434">
        <f>D49/C49*100</f>
        <v>95.4946586158848</v>
      </c>
      <c r="G49" s="381"/>
    </row>
    <row r="50" spans="1:7" ht="19.5" customHeight="1">
      <c r="A50" s="37"/>
      <c r="B50" s="39" t="s">
        <v>79</v>
      </c>
      <c r="C50" s="52"/>
      <c r="D50" s="52"/>
      <c r="E50" s="434"/>
      <c r="G50" s="381"/>
    </row>
    <row r="51" spans="1:7" ht="19.5" customHeight="1">
      <c r="A51" s="37"/>
      <c r="B51" s="23" t="s">
        <v>65</v>
      </c>
      <c r="C51" s="52">
        <v>191.3</v>
      </c>
      <c r="D51" s="52">
        <v>215.6</v>
      </c>
      <c r="E51" s="434">
        <f>D51/C51*100</f>
        <v>112.70256142185049</v>
      </c>
      <c r="G51" s="381"/>
    </row>
    <row r="52" spans="1:7" ht="19.5" customHeight="1">
      <c r="A52" s="37"/>
      <c r="B52" s="435" t="s">
        <v>66</v>
      </c>
      <c r="C52" s="52">
        <v>774.3</v>
      </c>
      <c r="D52" s="52">
        <v>785.6</v>
      </c>
      <c r="E52" s="434">
        <f>D52/C52*100</f>
        <v>101.45938266821646</v>
      </c>
      <c r="G52" s="381"/>
    </row>
    <row r="53" spans="1:7" ht="19.5" customHeight="1">
      <c r="A53" s="23"/>
      <c r="B53" s="39" t="s">
        <v>73</v>
      </c>
      <c r="C53" s="52"/>
      <c r="D53" s="52"/>
      <c r="E53" s="436"/>
      <c r="G53" s="381"/>
    </row>
    <row r="54" spans="1:7" ht="19.5" customHeight="1">
      <c r="A54" s="23"/>
      <c r="B54" s="23" t="s">
        <v>65</v>
      </c>
      <c r="C54" s="52">
        <v>181.2</v>
      </c>
      <c r="D54" s="52">
        <v>187.9</v>
      </c>
      <c r="E54" s="434">
        <f>D54/C54*100</f>
        <v>103.69757174392937</v>
      </c>
      <c r="G54" s="381"/>
    </row>
    <row r="55" spans="1:7" ht="19.5" customHeight="1">
      <c r="A55" s="23"/>
      <c r="B55" s="435" t="s">
        <v>66</v>
      </c>
      <c r="C55" s="52">
        <v>542.6</v>
      </c>
      <c r="D55" s="52">
        <v>588.3</v>
      </c>
      <c r="E55" s="434">
        <f>D55/C55*100</f>
        <v>108.42241061555472</v>
      </c>
      <c r="G55" s="381"/>
    </row>
    <row r="56" spans="1:7" ht="19.5" customHeight="1">
      <c r="A56" s="23"/>
      <c r="B56" s="39" t="s">
        <v>74</v>
      </c>
      <c r="C56" s="52"/>
      <c r="D56" s="52"/>
      <c r="E56" s="434"/>
      <c r="G56" s="381"/>
    </row>
    <row r="57" spans="1:7" ht="19.5" customHeight="1">
      <c r="A57" s="23"/>
      <c r="B57" s="23" t="s">
        <v>65</v>
      </c>
      <c r="C57" s="52">
        <v>169.5</v>
      </c>
      <c r="D57" s="52">
        <v>195.8</v>
      </c>
      <c r="E57" s="434">
        <f>D57/C57*100</f>
        <v>115.51622418879057</v>
      </c>
      <c r="G57" s="381"/>
    </row>
    <row r="58" spans="1:7" ht="19.5" customHeight="1">
      <c r="A58" s="23"/>
      <c r="B58" s="435" t="s">
        <v>66</v>
      </c>
      <c r="C58" s="52">
        <v>644.2</v>
      </c>
      <c r="D58" s="52">
        <v>665.2</v>
      </c>
      <c r="E58" s="434">
        <f>D58/C58*100</f>
        <v>103.25985718720894</v>
      </c>
      <c r="G58" s="381"/>
    </row>
    <row r="59" spans="1:7" ht="19.5" customHeight="1">
      <c r="A59" s="23"/>
      <c r="B59" s="39" t="s">
        <v>78</v>
      </c>
      <c r="C59" s="52"/>
      <c r="D59" s="52"/>
      <c r="E59" s="434"/>
      <c r="G59" s="381"/>
    </row>
    <row r="60" spans="1:7" ht="19.5" customHeight="1">
      <c r="A60" s="23"/>
      <c r="B60" s="23" t="s">
        <v>65</v>
      </c>
      <c r="C60" s="52">
        <v>512.6</v>
      </c>
      <c r="D60" s="52">
        <v>629.5</v>
      </c>
      <c r="E60" s="434">
        <f>D60/C60*100</f>
        <v>122.80530628170112</v>
      </c>
      <c r="G60" s="381"/>
    </row>
    <row r="61" spans="1:7" ht="19.5" customHeight="1">
      <c r="A61" s="23"/>
      <c r="B61" s="435" t="s">
        <v>66</v>
      </c>
      <c r="C61" s="52">
        <v>765.3</v>
      </c>
      <c r="D61" s="52">
        <v>823.3</v>
      </c>
      <c r="E61" s="434">
        <f>D61/C61*100</f>
        <v>107.57872729648503</v>
      </c>
      <c r="G61" s="381"/>
    </row>
    <row r="62" spans="1:7" ht="19.5" customHeight="1">
      <c r="A62" s="23"/>
      <c r="B62" s="39" t="s">
        <v>77</v>
      </c>
      <c r="C62" s="52"/>
      <c r="D62" s="52"/>
      <c r="E62" s="434"/>
      <c r="G62" s="381"/>
    </row>
    <row r="63" spans="1:7" ht="19.5" customHeight="1">
      <c r="A63" s="23"/>
      <c r="B63" s="23" t="s">
        <v>65</v>
      </c>
      <c r="C63" s="52">
        <v>89.3</v>
      </c>
      <c r="D63" s="52">
        <v>70.1</v>
      </c>
      <c r="E63" s="434">
        <f>D63/C63*100</f>
        <v>78.49944008958566</v>
      </c>
      <c r="G63" s="381"/>
    </row>
    <row r="64" spans="1:7" ht="19.5" customHeight="1">
      <c r="A64" s="23"/>
      <c r="B64" s="435" t="s">
        <v>66</v>
      </c>
      <c r="C64" s="52">
        <v>275.6</v>
      </c>
      <c r="D64" s="52">
        <v>265.3</v>
      </c>
      <c r="E64" s="434">
        <f>D64/C64*100</f>
        <v>96.26269956458636</v>
      </c>
      <c r="G64" s="381"/>
    </row>
    <row r="65" spans="1:5" ht="12.75" customHeight="1">
      <c r="A65" s="24"/>
      <c r="B65" s="24"/>
      <c r="C65" s="52"/>
      <c r="D65" s="52"/>
      <c r="E65" s="443"/>
    </row>
    <row r="66" spans="1:5" ht="12.75" customHeight="1">
      <c r="A66" s="24"/>
      <c r="B66" s="24"/>
      <c r="C66" s="35"/>
      <c r="D66" s="35"/>
      <c r="E66" s="443"/>
    </row>
    <row r="67" spans="1:5" ht="12.75" customHeight="1">
      <c r="A67" s="24"/>
      <c r="B67" s="24"/>
      <c r="C67" s="446"/>
      <c r="D67" s="446"/>
      <c r="E67" s="443"/>
    </row>
    <row r="68" spans="1:5" ht="12.75" customHeight="1">
      <c r="A68" s="24"/>
      <c r="B68" s="444"/>
      <c r="C68" s="35"/>
      <c r="D68" s="35"/>
      <c r="E68" s="443"/>
    </row>
    <row r="69" spans="1:5" ht="12.75" customHeight="1">
      <c r="A69" s="24"/>
      <c r="B69" s="40"/>
      <c r="C69" s="35"/>
      <c r="D69" s="35"/>
      <c r="E69" s="443"/>
    </row>
    <row r="70" spans="1:5" ht="12.75" customHeight="1">
      <c r="A70" s="24"/>
      <c r="B70" s="24"/>
      <c r="C70" s="35"/>
      <c r="D70" s="35"/>
      <c r="E70" s="443"/>
    </row>
    <row r="71" spans="1:5" ht="12.75" customHeight="1">
      <c r="A71" s="24"/>
      <c r="B71" s="24"/>
      <c r="C71" s="35"/>
      <c r="D71" s="35"/>
      <c r="E71" s="443"/>
    </row>
    <row r="72" spans="1:5" ht="12.75" customHeight="1">
      <c r="A72" s="24"/>
      <c r="B72" s="24"/>
      <c r="C72" s="446"/>
      <c r="D72" s="446"/>
      <c r="E72" s="443"/>
    </row>
    <row r="73" spans="1:5" ht="12.75" customHeight="1">
      <c r="A73" s="24"/>
      <c r="B73" s="444"/>
      <c r="C73" s="35"/>
      <c r="D73" s="35"/>
      <c r="E73" s="443"/>
    </row>
    <row r="74" spans="1:5" ht="12.75" customHeight="1">
      <c r="A74" s="24"/>
      <c r="B74" s="40"/>
      <c r="C74" s="35"/>
      <c r="D74" s="35"/>
      <c r="E74" s="41"/>
    </row>
    <row r="75" spans="1:5" ht="12.75" customHeight="1">
      <c r="A75" s="24"/>
      <c r="B75" s="24"/>
      <c r="C75" s="36"/>
      <c r="D75" s="36"/>
      <c r="E75" s="443"/>
    </row>
    <row r="76" spans="1:5" ht="12.75" customHeight="1">
      <c r="A76" s="24"/>
      <c r="B76" s="24"/>
      <c r="C76" s="36"/>
      <c r="D76" s="36"/>
      <c r="E76" s="443"/>
    </row>
    <row r="77" spans="1:5" ht="12.75" customHeight="1">
      <c r="A77" s="24"/>
      <c r="B77" s="24"/>
      <c r="C77" s="445"/>
      <c r="D77" s="445"/>
      <c r="E77" s="443"/>
    </row>
    <row r="78" spans="1:5" ht="12.75" customHeight="1">
      <c r="A78" s="24"/>
      <c r="B78" s="444"/>
      <c r="C78" s="36"/>
      <c r="D78" s="36"/>
      <c r="E78" s="443"/>
    </row>
    <row r="79" spans="1:5" ht="12.75" customHeight="1">
      <c r="A79" s="447"/>
      <c r="B79" s="447"/>
      <c r="C79" s="447"/>
      <c r="D79" s="447"/>
      <c r="E79" s="447"/>
    </row>
    <row r="80" spans="1:5" ht="12.75" customHeight="1">
      <c r="A80" s="447"/>
      <c r="B80" s="447"/>
      <c r="C80" s="447"/>
      <c r="D80" s="447"/>
      <c r="E80" s="447"/>
    </row>
    <row r="81" spans="1:5" ht="12.75" customHeight="1">
      <c r="A81" s="447"/>
      <c r="B81" s="447"/>
      <c r="C81" s="447"/>
      <c r="D81" s="447"/>
      <c r="E81" s="447"/>
    </row>
    <row r="82" spans="1:5" ht="12.75" customHeight="1">
      <c r="A82" s="447"/>
      <c r="B82" s="447"/>
      <c r="C82" s="447"/>
      <c r="D82" s="447"/>
      <c r="E82" s="447"/>
    </row>
    <row r="83" spans="1:5" ht="12.75" customHeight="1">
      <c r="A83" s="447"/>
      <c r="B83" s="447"/>
      <c r="C83" s="447"/>
      <c r="D83" s="447"/>
      <c r="E83" s="447"/>
    </row>
    <row r="84" spans="1:5" ht="12.75" customHeight="1">
      <c r="A84" s="447"/>
      <c r="B84" s="447"/>
      <c r="C84" s="447"/>
      <c r="D84" s="447"/>
      <c r="E84" s="447"/>
    </row>
    <row r="85" spans="1:5" ht="12.75" customHeight="1">
      <c r="A85" s="447"/>
      <c r="B85" s="447"/>
      <c r="C85" s="447"/>
      <c r="D85" s="447"/>
      <c r="E85" s="447"/>
    </row>
    <row r="86" spans="1:5" ht="12.75" customHeight="1">
      <c r="A86" s="447"/>
      <c r="B86" s="447"/>
      <c r="C86" s="447"/>
      <c r="D86" s="447"/>
      <c r="E86" s="447"/>
    </row>
    <row r="87" spans="1:5" ht="12.75" customHeight="1">
      <c r="A87" s="447"/>
      <c r="B87" s="447"/>
      <c r="C87" s="447"/>
      <c r="D87" s="447"/>
      <c r="E87" s="447"/>
    </row>
    <row r="88" spans="1:5" ht="12.75" customHeight="1">
      <c r="A88" s="447"/>
      <c r="B88" s="447"/>
      <c r="C88" s="447"/>
      <c r="D88" s="447"/>
      <c r="E88" s="447"/>
    </row>
    <row r="89" spans="1:5" ht="12.75" customHeight="1">
      <c r="A89" s="447"/>
      <c r="B89" s="447"/>
      <c r="C89" s="447"/>
      <c r="D89" s="447"/>
      <c r="E89" s="447"/>
    </row>
    <row r="90" spans="1:5" ht="12.75" customHeight="1">
      <c r="A90" s="447"/>
      <c r="B90" s="447"/>
      <c r="C90" s="447"/>
      <c r="D90" s="447"/>
      <c r="E90" s="447"/>
    </row>
    <row r="91" spans="1:5" ht="12.75" customHeight="1">
      <c r="A91" s="447"/>
      <c r="B91" s="447"/>
      <c r="C91" s="447"/>
      <c r="D91" s="447"/>
      <c r="E91" s="447"/>
    </row>
    <row r="92" spans="1:5" ht="12.75" customHeight="1">
      <c r="A92" s="447"/>
      <c r="B92" s="447"/>
      <c r="C92" s="447"/>
      <c r="D92" s="447"/>
      <c r="E92" s="447"/>
    </row>
    <row r="93" spans="1:5" ht="12.75" customHeight="1">
      <c r="A93" s="447"/>
      <c r="B93" s="447"/>
      <c r="C93" s="447"/>
      <c r="D93" s="447"/>
      <c r="E93" s="447"/>
    </row>
    <row r="94" spans="1:5" ht="12.75" customHeight="1">
      <c r="A94" s="447"/>
      <c r="B94" s="447"/>
      <c r="C94" s="447"/>
      <c r="D94" s="447"/>
      <c r="E94" s="447"/>
    </row>
    <row r="95" spans="1:5" ht="12.75" customHeight="1">
      <c r="A95" s="447"/>
      <c r="B95" s="447"/>
      <c r="C95" s="447"/>
      <c r="D95" s="447"/>
      <c r="E95" s="447"/>
    </row>
    <row r="96" spans="1:5" ht="12.75" customHeight="1">
      <c r="A96" s="447"/>
      <c r="B96" s="447"/>
      <c r="C96" s="447"/>
      <c r="D96" s="447"/>
      <c r="E96" s="447"/>
    </row>
    <row r="97" spans="1:5" ht="12.75" customHeight="1">
      <c r="A97" s="447"/>
      <c r="B97" s="447"/>
      <c r="C97" s="447"/>
      <c r="D97" s="447"/>
      <c r="E97" s="447"/>
    </row>
    <row r="98" spans="1:5" ht="12.75" customHeight="1">
      <c r="A98" s="447"/>
      <c r="B98" s="447"/>
      <c r="C98" s="447"/>
      <c r="D98" s="447"/>
      <c r="E98" s="447"/>
    </row>
    <row r="99" spans="1:5" ht="12.75" customHeight="1">
      <c r="A99" s="447"/>
      <c r="B99" s="447"/>
      <c r="C99" s="447"/>
      <c r="D99" s="447"/>
      <c r="E99" s="447"/>
    </row>
    <row r="100" spans="1:5" ht="12.75" customHeight="1">
      <c r="A100" s="447"/>
      <c r="B100" s="447"/>
      <c r="C100" s="447"/>
      <c r="D100" s="447"/>
      <c r="E100" s="447"/>
    </row>
    <row r="101" spans="1:5" ht="12.75" customHeight="1">
      <c r="A101" s="447"/>
      <c r="B101" s="447"/>
      <c r="C101" s="447"/>
      <c r="D101" s="447"/>
      <c r="E101" s="447"/>
    </row>
    <row r="102" spans="1:5" ht="12.75" customHeight="1">
      <c r="A102" s="447"/>
      <c r="B102" s="447"/>
      <c r="C102" s="447"/>
      <c r="D102" s="447"/>
      <c r="E102" s="447"/>
    </row>
    <row r="103" spans="1:5" ht="12.75" customHeight="1">
      <c r="A103" s="447"/>
      <c r="B103" s="447"/>
      <c r="C103" s="447"/>
      <c r="D103" s="447"/>
      <c r="E103" s="447"/>
    </row>
    <row r="104" spans="1:5" ht="12.75" customHeight="1">
      <c r="A104" s="447"/>
      <c r="B104" s="447"/>
      <c r="C104" s="447"/>
      <c r="D104" s="447"/>
      <c r="E104" s="447"/>
    </row>
    <row r="105" spans="1:5" ht="12.75" customHeight="1">
      <c r="A105" s="447"/>
      <c r="B105" s="447"/>
      <c r="C105" s="447"/>
      <c r="D105" s="447"/>
      <c r="E105" s="447"/>
    </row>
    <row r="106" spans="1:5" ht="12.75" customHeight="1">
      <c r="A106" s="447"/>
      <c r="B106" s="447"/>
      <c r="C106" s="447"/>
      <c r="D106" s="447"/>
      <c r="E106" s="447"/>
    </row>
    <row r="107" spans="1:5" ht="12.75" customHeight="1">
      <c r="A107" s="447"/>
      <c r="B107" s="447"/>
      <c r="C107" s="447"/>
      <c r="D107" s="447"/>
      <c r="E107" s="447"/>
    </row>
    <row r="108" spans="1:5" ht="12.75" customHeight="1">
      <c r="A108" s="447"/>
      <c r="B108" s="447"/>
      <c r="C108" s="447"/>
      <c r="D108" s="447"/>
      <c r="E108" s="447"/>
    </row>
    <row r="109" spans="1:5" ht="12.75" customHeight="1">
      <c r="A109" s="447"/>
      <c r="B109" s="447"/>
      <c r="C109" s="447"/>
      <c r="D109" s="447"/>
      <c r="E109" s="447"/>
    </row>
    <row r="110" spans="1:5" ht="12.75" customHeight="1">
      <c r="A110" s="447"/>
      <c r="B110" s="447"/>
      <c r="C110" s="447"/>
      <c r="D110" s="447"/>
      <c r="E110" s="447"/>
    </row>
    <row r="111" spans="1:5" ht="12.75" customHeight="1">
      <c r="A111" s="447"/>
      <c r="B111" s="447"/>
      <c r="C111" s="447"/>
      <c r="D111" s="447"/>
      <c r="E111" s="447"/>
    </row>
    <row r="112" spans="1:5" ht="12.75" customHeight="1">
      <c r="A112" s="447"/>
      <c r="B112" s="447"/>
      <c r="C112" s="447"/>
      <c r="D112" s="447"/>
      <c r="E112" s="447"/>
    </row>
    <row r="113" spans="1:5" ht="12.75" customHeight="1">
      <c r="A113" s="447"/>
      <c r="B113" s="447"/>
      <c r="C113" s="447"/>
      <c r="D113" s="447"/>
      <c r="E113" s="447"/>
    </row>
    <row r="114" spans="1:5" ht="12.75" customHeight="1">
      <c r="A114" s="447"/>
      <c r="B114" s="447"/>
      <c r="C114" s="447"/>
      <c r="D114" s="447"/>
      <c r="E114" s="447"/>
    </row>
    <row r="115" spans="1:5" ht="12.75" customHeight="1">
      <c r="A115" s="447"/>
      <c r="B115" s="447"/>
      <c r="C115" s="447"/>
      <c r="D115" s="447"/>
      <c r="E115" s="447"/>
    </row>
  </sheetData>
  <sheetProtection/>
  <mergeCells count="2">
    <mergeCell ref="A1:E1"/>
    <mergeCell ref="A34:E34"/>
  </mergeCells>
  <printOptions/>
  <pageMargins left="0.8" right="0.393700787401575" top="0.58" bottom="0.61" header="0.31496062992126" footer="0.31496062992126"/>
  <pageSetup horizontalDpi="600" verticalDpi="600" orientation="portrait" paperSize="9" r:id="rId1"/>
  <headerFooter alignWithMargins="0">
    <oddFooter>&amp;C&amp;11&amp;P</oddFooter>
  </headerFooter>
</worksheet>
</file>

<file path=xl/worksheets/sheet7.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J15"/>
    </sheetView>
  </sheetViews>
  <sheetFormatPr defaultColWidth="9.140625" defaultRowHeight="12.75"/>
  <cols>
    <col min="1" max="1" width="34.00390625" style="392" customWidth="1"/>
    <col min="2" max="2" width="8.57421875" style="392" bestFit="1" customWidth="1"/>
    <col min="3" max="3" width="9.28125" style="392" customWidth="1"/>
    <col min="4" max="4" width="10.57421875" style="392" customWidth="1"/>
    <col min="5" max="5" width="11.00390625" style="392" customWidth="1"/>
    <col min="6" max="6" width="11.00390625" style="392" hidden="1" customWidth="1"/>
    <col min="7" max="9" width="7.8515625" style="392" customWidth="1"/>
    <col min="10" max="10" width="0" style="392" hidden="1" customWidth="1"/>
    <col min="11" max="11" width="10.8515625" style="392" bestFit="1" customWidth="1"/>
    <col min="12" max="16384" width="9.140625" style="392" customWidth="1"/>
  </cols>
  <sheetData>
    <row r="1" spans="1:9" ht="36" customHeight="1">
      <c r="A1" s="585" t="s">
        <v>434</v>
      </c>
      <c r="B1" s="585"/>
      <c r="C1" s="585"/>
      <c r="D1" s="585"/>
      <c r="E1" s="585"/>
      <c r="F1" s="585"/>
      <c r="G1" s="585"/>
      <c r="H1" s="585"/>
      <c r="I1" s="585"/>
    </row>
    <row r="2" spans="1:9" ht="18" customHeight="1" thickBot="1">
      <c r="A2" s="457"/>
      <c r="B2" s="457"/>
      <c r="C2" s="457"/>
      <c r="D2" s="457"/>
      <c r="I2" s="458"/>
    </row>
    <row r="3" spans="1:10" s="28" customFormat="1" ht="37.5" customHeight="1">
      <c r="A3" s="26"/>
      <c r="B3" s="586" t="s">
        <v>59</v>
      </c>
      <c r="C3" s="586" t="s">
        <v>435</v>
      </c>
      <c r="D3" s="586" t="s">
        <v>436</v>
      </c>
      <c r="E3" s="586" t="s">
        <v>431</v>
      </c>
      <c r="F3" s="586" t="s">
        <v>555</v>
      </c>
      <c r="G3" s="586" t="s">
        <v>254</v>
      </c>
      <c r="H3" s="586"/>
      <c r="I3" s="586"/>
      <c r="J3" s="586"/>
    </row>
    <row r="4" spans="1:10" s="28" customFormat="1" ht="59.25" customHeight="1">
      <c r="A4" s="30"/>
      <c r="B4" s="587"/>
      <c r="C4" s="587"/>
      <c r="D4" s="587"/>
      <c r="E4" s="587"/>
      <c r="F4" s="587"/>
      <c r="G4" s="17" t="s">
        <v>437</v>
      </c>
      <c r="H4" s="17" t="s">
        <v>438</v>
      </c>
      <c r="I4" s="17" t="s">
        <v>439</v>
      </c>
      <c r="J4" s="17" t="s">
        <v>444</v>
      </c>
    </row>
    <row r="5" spans="1:9" s="28" customFormat="1" ht="15.75">
      <c r="A5" s="30"/>
      <c r="B5" s="30"/>
      <c r="C5" s="459"/>
      <c r="D5" s="459"/>
      <c r="E5" s="459"/>
      <c r="F5" s="459"/>
      <c r="G5" s="459"/>
      <c r="H5" s="460"/>
      <c r="I5" s="460"/>
    </row>
    <row r="6" spans="1:9" s="293" customFormat="1" ht="21" customHeight="1">
      <c r="A6" s="37" t="s">
        <v>60</v>
      </c>
      <c r="B6" s="461"/>
      <c r="C6" s="462"/>
      <c r="D6" s="462"/>
      <c r="E6" s="462"/>
      <c r="F6" s="462"/>
      <c r="G6" s="462"/>
      <c r="H6" s="463"/>
      <c r="I6" s="464"/>
    </row>
    <row r="7" spans="1:14" s="28" customFormat="1" ht="21" customHeight="1">
      <c r="A7" s="465" t="s">
        <v>344</v>
      </c>
      <c r="B7" s="425" t="s">
        <v>46</v>
      </c>
      <c r="C7" s="466">
        <v>65948.6</v>
      </c>
      <c r="D7" s="466">
        <v>34581</v>
      </c>
      <c r="E7" s="466">
        <f>C7+D7</f>
        <v>100529.6</v>
      </c>
      <c r="F7" s="466"/>
      <c r="G7" s="466">
        <v>107.3</v>
      </c>
      <c r="H7" s="466">
        <v>102.7</v>
      </c>
      <c r="I7" s="466">
        <v>105.7</v>
      </c>
      <c r="K7" s="467"/>
      <c r="L7" s="421"/>
      <c r="M7" s="421"/>
      <c r="N7" s="421"/>
    </row>
    <row r="8" spans="1:14" s="28" customFormat="1" ht="21" customHeight="1">
      <c r="A8" s="465" t="s">
        <v>345</v>
      </c>
      <c r="B8" s="425" t="s">
        <v>160</v>
      </c>
      <c r="C8" s="466">
        <v>818</v>
      </c>
      <c r="D8" s="466">
        <v>382</v>
      </c>
      <c r="E8" s="466">
        <f>C8+D8</f>
        <v>1200</v>
      </c>
      <c r="F8" s="466"/>
      <c r="G8" s="466">
        <v>94.9</v>
      </c>
      <c r="H8" s="466">
        <v>89.7</v>
      </c>
      <c r="I8" s="466">
        <v>93.2</v>
      </c>
      <c r="K8" s="501"/>
      <c r="L8" s="421"/>
      <c r="M8" s="421"/>
      <c r="N8" s="421"/>
    </row>
    <row r="9" spans="1:14" s="28" customFormat="1" ht="21" customHeight="1">
      <c r="A9" s="465" t="s">
        <v>346</v>
      </c>
      <c r="B9" s="425" t="s">
        <v>160</v>
      </c>
      <c r="C9" s="466">
        <v>21407.5</v>
      </c>
      <c r="D9" s="466">
        <v>8409.2</v>
      </c>
      <c r="E9" s="466">
        <f>C9+D9</f>
        <v>29816.7</v>
      </c>
      <c r="F9" s="466"/>
      <c r="G9" s="466">
        <v>104.4</v>
      </c>
      <c r="H9" s="466">
        <v>103.7</v>
      </c>
      <c r="I9" s="466">
        <v>104.2</v>
      </c>
      <c r="K9" s="501"/>
      <c r="L9" s="421"/>
      <c r="M9" s="421"/>
      <c r="N9" s="421"/>
    </row>
    <row r="10" spans="1:14" s="30" customFormat="1" ht="21" customHeight="1">
      <c r="A10" s="465" t="s">
        <v>347</v>
      </c>
      <c r="B10" s="393" t="s">
        <v>160</v>
      </c>
      <c r="C10" s="468">
        <v>14267.6</v>
      </c>
      <c r="D10" s="468">
        <v>6554.7</v>
      </c>
      <c r="E10" s="466">
        <f>C10+D10</f>
        <v>20822.3</v>
      </c>
      <c r="F10" s="466"/>
      <c r="G10" s="466">
        <v>103.4</v>
      </c>
      <c r="H10" s="466">
        <v>108.4</v>
      </c>
      <c r="I10" s="466">
        <v>104.9</v>
      </c>
      <c r="K10" s="467"/>
      <c r="L10" s="421"/>
      <c r="M10" s="421"/>
      <c r="N10" s="421"/>
    </row>
    <row r="11" spans="1:14" s="30" customFormat="1" ht="21" customHeight="1">
      <c r="A11" s="469" t="s">
        <v>309</v>
      </c>
      <c r="B11" s="393"/>
      <c r="C11" s="468"/>
      <c r="D11" s="468"/>
      <c r="E11" s="468"/>
      <c r="F11" s="468"/>
      <c r="G11" s="466"/>
      <c r="H11" s="466"/>
      <c r="I11" s="466"/>
      <c r="M11" s="421"/>
      <c r="N11" s="421"/>
    </row>
    <row r="12" spans="1:14" s="30" customFormat="1" ht="21" customHeight="1">
      <c r="A12" s="470" t="s">
        <v>351</v>
      </c>
      <c r="B12" s="393" t="s">
        <v>46</v>
      </c>
      <c r="C12" s="468">
        <v>12211.1</v>
      </c>
      <c r="D12" s="468">
        <v>5471.5</v>
      </c>
      <c r="E12" s="468">
        <f>C12+D12</f>
        <v>17682.6</v>
      </c>
      <c r="F12" s="468"/>
      <c r="G12" s="466">
        <v>109.1</v>
      </c>
      <c r="H12" s="466">
        <v>118.1</v>
      </c>
      <c r="I12" s="466">
        <v>111.8</v>
      </c>
      <c r="K12" s="467"/>
      <c r="L12" s="421"/>
      <c r="M12" s="421"/>
      <c r="N12" s="421"/>
    </row>
    <row r="13" spans="1:14" s="30" customFormat="1" ht="21" customHeight="1">
      <c r="A13" s="30" t="s">
        <v>348</v>
      </c>
      <c r="B13" s="393"/>
      <c r="E13" s="468"/>
      <c r="F13" s="468"/>
      <c r="G13" s="466"/>
      <c r="H13" s="466"/>
      <c r="I13" s="466"/>
      <c r="M13" s="421"/>
      <c r="N13" s="421"/>
    </row>
    <row r="14" spans="1:14" ht="21" customHeight="1">
      <c r="A14" s="465" t="s">
        <v>349</v>
      </c>
      <c r="B14" s="393" t="s">
        <v>61</v>
      </c>
      <c r="C14" s="468">
        <v>286734</v>
      </c>
      <c r="D14" s="468">
        <v>162806.5</v>
      </c>
      <c r="E14" s="468">
        <f>+C14+D14</f>
        <v>449540.5</v>
      </c>
      <c r="F14" s="468"/>
      <c r="G14" s="466">
        <v>104.3</v>
      </c>
      <c r="H14" s="466">
        <v>112.3</v>
      </c>
      <c r="I14" s="466">
        <v>107.1</v>
      </c>
      <c r="K14" s="467"/>
      <c r="L14" s="421"/>
      <c r="M14" s="421"/>
      <c r="N14" s="421"/>
    </row>
    <row r="15" spans="1:14" ht="21" customHeight="1">
      <c r="A15" s="465" t="s">
        <v>350</v>
      </c>
      <c r="B15" s="393" t="s">
        <v>46</v>
      </c>
      <c r="C15" s="468">
        <v>6219.4</v>
      </c>
      <c r="D15" s="468">
        <v>2518.7</v>
      </c>
      <c r="E15" s="468">
        <f>+C15+D15</f>
        <v>8738.099999999999</v>
      </c>
      <c r="F15" s="468"/>
      <c r="G15" s="466">
        <v>101.6</v>
      </c>
      <c r="H15" s="466">
        <v>91.1</v>
      </c>
      <c r="I15" s="466">
        <v>98.3</v>
      </c>
      <c r="K15" s="467"/>
      <c r="L15" s="421"/>
      <c r="M15" s="421"/>
      <c r="N15" s="421"/>
    </row>
    <row r="16" spans="1:9" ht="21" customHeight="1">
      <c r="A16" s="471"/>
      <c r="B16" s="393"/>
      <c r="C16" s="467"/>
      <c r="D16" s="467"/>
      <c r="E16" s="467"/>
      <c r="F16" s="467"/>
      <c r="G16" s="467"/>
      <c r="H16" s="467"/>
      <c r="I16" s="472"/>
    </row>
    <row r="17" spans="1:9" ht="21" customHeight="1">
      <c r="A17" s="471"/>
      <c r="B17" s="393"/>
      <c r="C17" s="502"/>
      <c r="D17" s="467"/>
      <c r="E17" s="467"/>
      <c r="F17" s="467"/>
      <c r="G17" s="467"/>
      <c r="H17" s="467"/>
      <c r="I17" s="472"/>
    </row>
    <row r="18" spans="1:9" ht="21" customHeight="1">
      <c r="A18" s="30"/>
      <c r="B18" s="393"/>
      <c r="C18" s="467"/>
      <c r="D18" s="467"/>
      <c r="E18" s="467"/>
      <c r="F18" s="467"/>
      <c r="G18" s="467"/>
      <c r="H18" s="467"/>
      <c r="I18" s="472"/>
    </row>
    <row r="19" spans="1:9" ht="21" customHeight="1">
      <c r="A19" s="471"/>
      <c r="B19" s="393"/>
      <c r="C19" s="467"/>
      <c r="D19" s="467"/>
      <c r="E19" s="467"/>
      <c r="F19" s="467"/>
      <c r="G19" s="467"/>
      <c r="H19" s="467"/>
      <c r="I19" s="472"/>
    </row>
    <row r="20" spans="1:9" ht="21" customHeight="1">
      <c r="A20" s="471"/>
      <c r="B20" s="393"/>
      <c r="C20" s="467"/>
      <c r="D20" s="467"/>
      <c r="E20" s="467"/>
      <c r="F20" s="467"/>
      <c r="G20" s="467"/>
      <c r="H20" s="467"/>
      <c r="I20" s="472"/>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7">
    <mergeCell ref="A1:I1"/>
    <mergeCell ref="E3:E4"/>
    <mergeCell ref="D3:D4"/>
    <mergeCell ref="C3:C4"/>
    <mergeCell ref="B3:B4"/>
    <mergeCell ref="F3:F4"/>
    <mergeCell ref="G3:J3"/>
  </mergeCells>
  <printOptions horizontalCentered="1"/>
  <pageMargins left="0.53" right="0.118110236220472" top="0.748031496062992" bottom="0.748031496062992" header="0.31496062992126" footer="0.314960629921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4">
      <selection activeCell="A1" sqref="A1:J21"/>
    </sheetView>
  </sheetViews>
  <sheetFormatPr defaultColWidth="9.140625" defaultRowHeight="12.75"/>
  <cols>
    <col min="1" max="1" width="2.140625" style="21" customWidth="1"/>
    <col min="2" max="2" width="38.140625" style="21" customWidth="1"/>
    <col min="3" max="4" width="10.140625" style="21" customWidth="1"/>
    <col min="5" max="5" width="11.8515625" style="21" bestFit="1" customWidth="1"/>
    <col min="6" max="6" width="11.8515625" style="21" hidden="1" customWidth="1"/>
    <col min="7" max="7" width="8.28125" style="21" bestFit="1" customWidth="1"/>
    <col min="8" max="9" width="8.28125" style="21" customWidth="1"/>
    <col min="10" max="10" width="0" style="21" hidden="1" customWidth="1"/>
    <col min="11" max="16384" width="9.140625" style="21" customWidth="1"/>
  </cols>
  <sheetData>
    <row r="1" spans="1:9" ht="37.5" customHeight="1">
      <c r="A1" s="588" t="s">
        <v>440</v>
      </c>
      <c r="B1" s="588"/>
      <c r="C1" s="588"/>
      <c r="D1" s="588"/>
      <c r="E1" s="588"/>
      <c r="F1" s="588"/>
      <c r="G1" s="588"/>
      <c r="H1" s="588"/>
      <c r="I1" s="588"/>
    </row>
    <row r="2" spans="1:9" ht="19.5" customHeight="1" thickBot="1">
      <c r="A2" s="2"/>
      <c r="B2" s="2"/>
      <c r="C2" s="47"/>
      <c r="D2" s="47"/>
      <c r="E2" s="47"/>
      <c r="F2" s="47"/>
      <c r="G2" s="2"/>
      <c r="H2" s="2"/>
      <c r="I2" s="2"/>
    </row>
    <row r="3" spans="1:10" ht="36" customHeight="1">
      <c r="A3" s="48"/>
      <c r="B3" s="48"/>
      <c r="C3" s="586" t="s">
        <v>435</v>
      </c>
      <c r="D3" s="586" t="s">
        <v>441</v>
      </c>
      <c r="E3" s="586" t="s">
        <v>431</v>
      </c>
      <c r="F3" s="586" t="s">
        <v>555</v>
      </c>
      <c r="G3" s="589" t="s">
        <v>254</v>
      </c>
      <c r="H3" s="589"/>
      <c r="I3" s="589"/>
      <c r="J3" s="589"/>
    </row>
    <row r="4" spans="1:10" ht="39" customHeight="1">
      <c r="A4" s="2"/>
      <c r="B4" s="2"/>
      <c r="C4" s="587"/>
      <c r="D4" s="587"/>
      <c r="E4" s="587"/>
      <c r="F4" s="587"/>
      <c r="G4" s="17" t="s">
        <v>437</v>
      </c>
      <c r="H4" s="17" t="s">
        <v>438</v>
      </c>
      <c r="I4" s="17" t="s">
        <v>439</v>
      </c>
      <c r="J4" s="17" t="s">
        <v>558</v>
      </c>
    </row>
    <row r="5" spans="1:9" ht="19.5" customHeight="1">
      <c r="A5" s="4"/>
      <c r="B5" s="4"/>
      <c r="C5" s="4"/>
      <c r="D5" s="4"/>
      <c r="E5" s="4"/>
      <c r="F5" s="4"/>
      <c r="G5" s="4"/>
      <c r="H5" s="4"/>
      <c r="I5" s="4"/>
    </row>
    <row r="6" spans="1:9" ht="21" customHeight="1">
      <c r="A6" s="23" t="s">
        <v>105</v>
      </c>
      <c r="B6" s="23"/>
      <c r="C6" s="552">
        <v>777.3</v>
      </c>
      <c r="D6" s="552">
        <v>948.4000000000001</v>
      </c>
      <c r="E6" s="552">
        <v>1725.7</v>
      </c>
      <c r="F6" s="552"/>
      <c r="G6" s="49">
        <v>225.4</v>
      </c>
      <c r="H6" s="49">
        <v>89.3</v>
      </c>
      <c r="I6" s="49">
        <v>122.7</v>
      </c>
    </row>
    <row r="7" spans="1:9" ht="21" customHeight="1">
      <c r="A7" s="23"/>
      <c r="B7" s="23" t="s">
        <v>106</v>
      </c>
      <c r="C7" s="552">
        <v>777.3</v>
      </c>
      <c r="D7" s="552">
        <v>948.4000000000001</v>
      </c>
      <c r="E7" s="552">
        <v>1725.7</v>
      </c>
      <c r="F7" s="552"/>
      <c r="G7" s="49">
        <v>225.4</v>
      </c>
      <c r="H7" s="49">
        <v>89.3</v>
      </c>
      <c r="I7" s="49">
        <v>122.7</v>
      </c>
    </row>
    <row r="8" spans="1:9" ht="21" customHeight="1">
      <c r="A8" s="23"/>
      <c r="B8" s="23" t="s">
        <v>108</v>
      </c>
      <c r="C8" s="376">
        <v>0</v>
      </c>
      <c r="D8" s="376">
        <v>0</v>
      </c>
      <c r="E8" s="376">
        <v>0</v>
      </c>
      <c r="F8" s="376"/>
      <c r="G8" s="339">
        <v>0</v>
      </c>
      <c r="H8" s="339">
        <v>0</v>
      </c>
      <c r="I8" s="376">
        <v>0</v>
      </c>
    </row>
    <row r="9" spans="1:9" ht="21" customHeight="1">
      <c r="A9" s="23"/>
      <c r="B9" s="23" t="s">
        <v>107</v>
      </c>
      <c r="C9" s="376">
        <v>0</v>
      </c>
      <c r="D9" s="376">
        <v>0</v>
      </c>
      <c r="E9" s="376">
        <v>0</v>
      </c>
      <c r="F9" s="376"/>
      <c r="G9" s="339">
        <v>0</v>
      </c>
      <c r="H9" s="339">
        <v>0</v>
      </c>
      <c r="I9" s="376">
        <v>0</v>
      </c>
    </row>
    <row r="10" spans="1:9" ht="21" customHeight="1">
      <c r="A10" s="23" t="s">
        <v>109</v>
      </c>
      <c r="B10" s="23"/>
      <c r="C10" s="552">
        <v>19488.8</v>
      </c>
      <c r="D10" s="339">
        <v>0</v>
      </c>
      <c r="E10" s="552">
        <v>19488.8</v>
      </c>
      <c r="F10" s="552"/>
      <c r="G10" s="49">
        <v>99.9</v>
      </c>
      <c r="H10" s="339">
        <v>0</v>
      </c>
      <c r="I10" s="49">
        <v>99.9</v>
      </c>
    </row>
    <row r="11" spans="1:9" ht="21" customHeight="1">
      <c r="A11" s="23" t="s">
        <v>110</v>
      </c>
      <c r="B11" s="23"/>
      <c r="C11" s="552">
        <v>461.4</v>
      </c>
      <c r="D11" s="339">
        <v>0</v>
      </c>
      <c r="E11" s="552">
        <v>461.4</v>
      </c>
      <c r="F11" s="552"/>
      <c r="G11" s="49">
        <v>259.5</v>
      </c>
      <c r="H11" s="339">
        <v>0</v>
      </c>
      <c r="I11" s="49">
        <v>259.5</v>
      </c>
    </row>
    <row r="12" spans="1:9" s="51" customFormat="1" ht="21" customHeight="1">
      <c r="A12" s="50" t="s">
        <v>310</v>
      </c>
      <c r="B12" s="50"/>
      <c r="C12" s="552">
        <v>155754.8</v>
      </c>
      <c r="D12" s="339">
        <v>0</v>
      </c>
      <c r="E12" s="552">
        <v>155754.8</v>
      </c>
      <c r="F12" s="552"/>
      <c r="G12" s="49">
        <v>128.3</v>
      </c>
      <c r="H12" s="339">
        <v>0</v>
      </c>
      <c r="I12" s="49">
        <v>128.3</v>
      </c>
    </row>
    <row r="13" spans="1:9" ht="21" customHeight="1">
      <c r="A13" s="50" t="s">
        <v>111</v>
      </c>
      <c r="B13" s="50"/>
      <c r="C13" s="294"/>
      <c r="D13" s="327"/>
      <c r="E13" s="294"/>
      <c r="F13" s="294"/>
      <c r="G13" s="294"/>
      <c r="H13" s="294"/>
      <c r="I13" s="294"/>
    </row>
    <row r="14" spans="1:9" ht="21" customHeight="1">
      <c r="A14" s="50"/>
      <c r="B14" s="50" t="s">
        <v>112</v>
      </c>
      <c r="C14" s="552">
        <v>519856</v>
      </c>
      <c r="D14" s="552">
        <v>487056.80000000005</v>
      </c>
      <c r="E14" s="552">
        <v>1006912.8</v>
      </c>
      <c r="F14" s="553"/>
      <c r="G14" s="49">
        <v>102</v>
      </c>
      <c r="H14" s="49">
        <v>102.3</v>
      </c>
      <c r="I14" s="49">
        <v>102.2</v>
      </c>
    </row>
    <row r="15" spans="1:9" ht="21" customHeight="1">
      <c r="A15" s="23"/>
      <c r="B15" s="23" t="s">
        <v>113</v>
      </c>
      <c r="C15" s="577">
        <v>0</v>
      </c>
      <c r="D15" s="577">
        <v>0</v>
      </c>
      <c r="E15" s="577">
        <v>0</v>
      </c>
      <c r="F15" s="206"/>
      <c r="G15" s="206">
        <v>0</v>
      </c>
      <c r="H15" s="206">
        <v>0</v>
      </c>
      <c r="I15" s="206">
        <v>0</v>
      </c>
    </row>
    <row r="16" spans="1:9" ht="21" customHeight="1">
      <c r="A16" s="23"/>
      <c r="B16" s="23" t="s">
        <v>114</v>
      </c>
      <c r="C16" s="552">
        <v>519856</v>
      </c>
      <c r="D16" s="552">
        <v>487056.80000000005</v>
      </c>
      <c r="E16" s="552">
        <v>1006912.8</v>
      </c>
      <c r="F16" s="553"/>
      <c r="G16" s="49">
        <v>102</v>
      </c>
      <c r="H16" s="52">
        <v>102.3</v>
      </c>
      <c r="I16" s="49">
        <v>102.2</v>
      </c>
    </row>
    <row r="17" spans="1:9" s="51" customFormat="1" ht="21" customHeight="1">
      <c r="A17" s="50"/>
      <c r="B17" s="53" t="s">
        <v>115</v>
      </c>
      <c r="C17" s="552">
        <v>519856</v>
      </c>
      <c r="D17" s="552">
        <v>487056.80000000005</v>
      </c>
      <c r="E17" s="552">
        <v>1006912.8</v>
      </c>
      <c r="F17" s="553"/>
      <c r="G17" s="49">
        <v>102</v>
      </c>
      <c r="H17" s="54">
        <v>102.3</v>
      </c>
      <c r="I17" s="49">
        <v>102.2</v>
      </c>
    </row>
    <row r="18" spans="2:9" ht="21" customHeight="1">
      <c r="B18" s="50" t="s">
        <v>352</v>
      </c>
      <c r="C18" s="552">
        <v>242854</v>
      </c>
      <c r="D18" s="552">
        <v>147400.40000000002</v>
      </c>
      <c r="E18" s="552">
        <v>390254.4</v>
      </c>
      <c r="F18" s="553"/>
      <c r="G18" s="49">
        <v>100.4</v>
      </c>
      <c r="H18" s="54">
        <v>100.6</v>
      </c>
      <c r="I18" s="49">
        <v>100.4</v>
      </c>
    </row>
    <row r="19" spans="1:9" s="50" customFormat="1" ht="21" customHeight="1">
      <c r="A19" s="50" t="s">
        <v>353</v>
      </c>
      <c r="C19" s="375"/>
      <c r="D19" s="327"/>
      <c r="E19" s="375"/>
      <c r="F19" s="375"/>
      <c r="G19" s="54"/>
      <c r="I19" s="375"/>
    </row>
    <row r="20" spans="2:9" ht="21" customHeight="1">
      <c r="B20" s="23" t="s">
        <v>354</v>
      </c>
      <c r="C20" s="552">
        <v>2.7</v>
      </c>
      <c r="D20" s="552">
        <v>21</v>
      </c>
      <c r="E20" s="552">
        <v>23.7</v>
      </c>
      <c r="F20" s="552"/>
      <c r="G20" s="339">
        <v>0</v>
      </c>
      <c r="H20" s="339">
        <v>0</v>
      </c>
      <c r="I20" s="339">
        <v>0</v>
      </c>
    </row>
    <row r="21" spans="2:9" ht="21" customHeight="1">
      <c r="B21" s="23" t="s">
        <v>355</v>
      </c>
      <c r="C21" s="552">
        <v>5</v>
      </c>
      <c r="D21" s="552">
        <v>1.2000000000000002</v>
      </c>
      <c r="E21" s="552">
        <v>6.2</v>
      </c>
      <c r="F21" s="552"/>
      <c r="G21" s="49">
        <v>90.9</v>
      </c>
      <c r="H21" s="49">
        <v>52.2</v>
      </c>
      <c r="I21" s="49">
        <v>79.5</v>
      </c>
    </row>
    <row r="22" ht="19.5" customHeight="1"/>
  </sheetData>
  <sheetProtection/>
  <mergeCells count="6">
    <mergeCell ref="A1:I1"/>
    <mergeCell ref="C3:C4"/>
    <mergeCell ref="D3:D4"/>
    <mergeCell ref="E3:E4"/>
    <mergeCell ref="F3:F4"/>
    <mergeCell ref="G3:J3"/>
  </mergeCells>
  <printOptions horizontalCentered="1"/>
  <pageMargins left="0.62" right="0.261811024" top="0.748031496062992" bottom="0.748031496062992" header="0.31496062992126" footer="0.3149606299212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7"/>
  <sheetViews>
    <sheetView zoomScale="90" zoomScaleNormal="90" zoomScalePageLayoutView="0" workbookViewId="0" topLeftCell="A2">
      <selection activeCell="A1" sqref="A1:J17"/>
    </sheetView>
  </sheetViews>
  <sheetFormatPr defaultColWidth="9.140625" defaultRowHeight="12.75"/>
  <cols>
    <col min="1" max="1" width="3.00390625" style="23" customWidth="1"/>
    <col min="2" max="2" width="34.00390625" style="23" customWidth="1"/>
    <col min="3" max="5" width="10.00390625" style="23" customWidth="1"/>
    <col min="6" max="6" width="10.00390625" style="23" hidden="1" customWidth="1"/>
    <col min="7" max="9" width="8.7109375" style="23" customWidth="1"/>
    <col min="10" max="10" width="7.28125" style="23" hidden="1" customWidth="1"/>
    <col min="11" max="16384" width="9.140625" style="23" customWidth="1"/>
  </cols>
  <sheetData>
    <row r="1" spans="1:9" ht="41.25" customHeight="1">
      <c r="A1" s="590" t="s">
        <v>442</v>
      </c>
      <c r="B1" s="590"/>
      <c r="C1" s="590"/>
      <c r="D1" s="590"/>
      <c r="E1" s="590"/>
      <c r="F1" s="590"/>
      <c r="G1" s="590"/>
      <c r="H1" s="590"/>
      <c r="I1" s="590"/>
    </row>
    <row r="2" spans="9:10" ht="21" customHeight="1" thickBot="1">
      <c r="I2" s="554" t="s">
        <v>116</v>
      </c>
      <c r="J2" s="554" t="s">
        <v>116</v>
      </c>
    </row>
    <row r="3" spans="1:10" ht="33.75" customHeight="1">
      <c r="A3" s="56"/>
      <c r="B3" s="56"/>
      <c r="C3" s="586" t="s">
        <v>435</v>
      </c>
      <c r="D3" s="586" t="s">
        <v>441</v>
      </c>
      <c r="E3" s="586" t="s">
        <v>431</v>
      </c>
      <c r="F3" s="586" t="s">
        <v>555</v>
      </c>
      <c r="G3" s="589" t="s">
        <v>254</v>
      </c>
      <c r="H3" s="589"/>
      <c r="I3" s="589"/>
      <c r="J3" s="589"/>
    </row>
    <row r="4" spans="3:10" ht="47.25" customHeight="1">
      <c r="C4" s="587"/>
      <c r="D4" s="587"/>
      <c r="E4" s="587"/>
      <c r="F4" s="587"/>
      <c r="G4" s="17" t="s">
        <v>437</v>
      </c>
      <c r="H4" s="17" t="s">
        <v>438</v>
      </c>
      <c r="I4" s="12" t="s">
        <v>439</v>
      </c>
      <c r="J4" s="17" t="s">
        <v>558</v>
      </c>
    </row>
    <row r="5" ht="19.5" customHeight="1"/>
    <row r="6" spans="1:10" ht="24.75" customHeight="1">
      <c r="A6" s="37" t="s">
        <v>117</v>
      </c>
      <c r="B6" s="57"/>
      <c r="C6" s="455">
        <f>SUM(C7:C9)</f>
        <v>142284.2</v>
      </c>
      <c r="D6" s="455">
        <f>SUM(D7:D9)</f>
        <v>81459.7</v>
      </c>
      <c r="E6" s="455">
        <f>SUM(E7:E9)</f>
        <v>223743.9</v>
      </c>
      <c r="F6" s="455">
        <f>SUM(F7:F9)</f>
        <v>0</v>
      </c>
      <c r="G6" s="340">
        <v>102.8</v>
      </c>
      <c r="H6" s="340">
        <v>102.3</v>
      </c>
      <c r="I6" s="340">
        <v>102.6</v>
      </c>
      <c r="J6" s="234"/>
    </row>
    <row r="7" spans="1:10" ht="24.75" customHeight="1">
      <c r="A7" s="37"/>
      <c r="B7" s="456" t="s">
        <v>118</v>
      </c>
      <c r="C7" s="295">
        <f aca="true" t="shared" si="0" ref="C7:E9">C11+C15</f>
        <v>121792.7</v>
      </c>
      <c r="D7" s="295">
        <f t="shared" si="0"/>
        <v>68797.4</v>
      </c>
      <c r="E7" s="295">
        <f t="shared" si="0"/>
        <v>190590.1</v>
      </c>
      <c r="F7" s="295">
        <f>F11+F15</f>
        <v>0</v>
      </c>
      <c r="G7" s="341">
        <v>102.8</v>
      </c>
      <c r="H7" s="341">
        <v>102</v>
      </c>
      <c r="I7" s="341">
        <v>102.5</v>
      </c>
      <c r="J7" s="57"/>
    </row>
    <row r="8" spans="1:10" ht="24.75" customHeight="1">
      <c r="A8" s="37"/>
      <c r="B8" s="435" t="s">
        <v>119</v>
      </c>
      <c r="C8" s="295">
        <f t="shared" si="0"/>
        <v>5077.099999999999</v>
      </c>
      <c r="D8" s="295">
        <f t="shared" si="0"/>
        <v>3732.2999999999997</v>
      </c>
      <c r="E8" s="295">
        <f t="shared" si="0"/>
        <v>8809.4</v>
      </c>
      <c r="F8" s="295">
        <f>F12+F16</f>
        <v>0</v>
      </c>
      <c r="G8" s="341">
        <v>106.9</v>
      </c>
      <c r="H8" s="341">
        <v>105.9</v>
      </c>
      <c r="I8" s="341">
        <v>106.5</v>
      </c>
      <c r="J8" s="57"/>
    </row>
    <row r="9" spans="1:10" ht="24.75" customHeight="1">
      <c r="A9" s="37"/>
      <c r="B9" s="435" t="s">
        <v>120</v>
      </c>
      <c r="C9" s="295">
        <f t="shared" si="0"/>
        <v>15414.400000000001</v>
      </c>
      <c r="D9" s="295">
        <f t="shared" si="0"/>
        <v>8930</v>
      </c>
      <c r="E9" s="295">
        <f t="shared" si="0"/>
        <v>24344.4</v>
      </c>
      <c r="F9" s="295">
        <f>F13+F17</f>
        <v>0</v>
      </c>
      <c r="G9" s="341">
        <v>101.6</v>
      </c>
      <c r="H9" s="341">
        <v>103</v>
      </c>
      <c r="I9" s="341">
        <v>102.1</v>
      </c>
      <c r="J9" s="57"/>
    </row>
    <row r="10" spans="1:10" ht="24.75" customHeight="1">
      <c r="A10" s="37" t="s">
        <v>121</v>
      </c>
      <c r="B10" s="57"/>
      <c r="C10" s="455">
        <f>SUM(C11:C13)</f>
        <v>6397.299999999999</v>
      </c>
      <c r="D10" s="455">
        <f>SUM(D11:D13)</f>
        <v>4654.3</v>
      </c>
      <c r="E10" s="455">
        <f>SUM(E11:E13)</f>
        <v>11051.6</v>
      </c>
      <c r="F10" s="455">
        <f>SUM(F11:F13)</f>
        <v>0</v>
      </c>
      <c r="G10" s="340">
        <v>98.7</v>
      </c>
      <c r="H10" s="340">
        <v>105.9</v>
      </c>
      <c r="I10" s="340">
        <v>101.6</v>
      </c>
      <c r="J10" s="233"/>
    </row>
    <row r="11" spans="1:10" ht="24.75" customHeight="1">
      <c r="A11" s="37"/>
      <c r="B11" s="456" t="s">
        <v>118</v>
      </c>
      <c r="C11" s="295">
        <v>1548.7</v>
      </c>
      <c r="D11" s="295">
        <v>1190.7</v>
      </c>
      <c r="E11" s="295">
        <v>2739.4</v>
      </c>
      <c r="F11" s="295"/>
      <c r="G11" s="341">
        <v>78.7</v>
      </c>
      <c r="H11" s="341">
        <v>106.1</v>
      </c>
      <c r="I11" s="341">
        <v>88.7</v>
      </c>
      <c r="J11" s="233"/>
    </row>
    <row r="12" spans="1:10" ht="24.75" customHeight="1">
      <c r="A12" s="37"/>
      <c r="B12" s="435" t="s">
        <v>119</v>
      </c>
      <c r="C12" s="295">
        <v>4436.4</v>
      </c>
      <c r="D12" s="295">
        <v>3312.1</v>
      </c>
      <c r="E12" s="295">
        <v>7748.5</v>
      </c>
      <c r="F12" s="295"/>
      <c r="G12" s="341">
        <v>108.2</v>
      </c>
      <c r="H12" s="341">
        <v>105.9</v>
      </c>
      <c r="I12" s="341">
        <v>107.2</v>
      </c>
      <c r="J12" s="233"/>
    </row>
    <row r="13" spans="1:10" ht="24.75" customHeight="1">
      <c r="A13" s="37"/>
      <c r="B13" s="435" t="s">
        <v>120</v>
      </c>
      <c r="C13" s="295">
        <v>412.2</v>
      </c>
      <c r="D13" s="295">
        <v>151.5</v>
      </c>
      <c r="E13" s="295">
        <v>563.7</v>
      </c>
      <c r="F13" s="295"/>
      <c r="G13" s="341">
        <v>99.8</v>
      </c>
      <c r="H13" s="341">
        <v>104.6</v>
      </c>
      <c r="I13" s="341">
        <v>101</v>
      </c>
      <c r="J13" s="233"/>
    </row>
    <row r="14" spans="1:10" ht="24.75" customHeight="1">
      <c r="A14" s="37" t="s">
        <v>122</v>
      </c>
      <c r="B14" s="57"/>
      <c r="C14" s="455">
        <f>SUM(C15:C17)</f>
        <v>135886.9</v>
      </c>
      <c r="D14" s="455">
        <f>SUM(D15:D17)</f>
        <v>76805.4</v>
      </c>
      <c r="E14" s="455">
        <f>SUM(E15:E17)</f>
        <v>212692.30000000002</v>
      </c>
      <c r="F14" s="455">
        <f>SUM(F15:F17)</f>
        <v>0</v>
      </c>
      <c r="G14" s="340">
        <v>103</v>
      </c>
      <c r="H14" s="340">
        <v>102.1</v>
      </c>
      <c r="I14" s="340">
        <v>102.6</v>
      </c>
      <c r="J14" s="233"/>
    </row>
    <row r="15" spans="2:9" ht="24.75" customHeight="1">
      <c r="B15" s="456" t="s">
        <v>118</v>
      </c>
      <c r="C15" s="295">
        <v>120244</v>
      </c>
      <c r="D15" s="295">
        <v>67606.7</v>
      </c>
      <c r="E15" s="23">
        <v>187850.7</v>
      </c>
      <c r="G15" s="341">
        <v>103.2</v>
      </c>
      <c r="H15" s="341">
        <v>101.9</v>
      </c>
      <c r="I15" s="341">
        <v>102.7</v>
      </c>
    </row>
    <row r="16" spans="2:9" ht="24.75" customHeight="1">
      <c r="B16" s="435" t="s">
        <v>119</v>
      </c>
      <c r="C16" s="295">
        <v>640.7</v>
      </c>
      <c r="D16" s="295">
        <v>420.2</v>
      </c>
      <c r="E16" s="23">
        <v>1060.9</v>
      </c>
      <c r="G16" s="341">
        <v>98.9</v>
      </c>
      <c r="H16" s="341">
        <v>105.6</v>
      </c>
      <c r="I16" s="341">
        <v>101.5</v>
      </c>
    </row>
    <row r="17" spans="2:9" ht="24.75" customHeight="1">
      <c r="B17" s="435" t="s">
        <v>120</v>
      </c>
      <c r="C17" s="295">
        <v>15002.2</v>
      </c>
      <c r="D17" s="295">
        <v>8778.5</v>
      </c>
      <c r="E17" s="23">
        <v>23780.7</v>
      </c>
      <c r="G17" s="341">
        <v>101.7</v>
      </c>
      <c r="H17" s="341">
        <v>103</v>
      </c>
      <c r="I17" s="341">
        <v>102.2</v>
      </c>
    </row>
  </sheetData>
  <sheetProtection/>
  <mergeCells count="6">
    <mergeCell ref="A1:I1"/>
    <mergeCell ref="C3:C4"/>
    <mergeCell ref="D3:D4"/>
    <mergeCell ref="E3:E4"/>
    <mergeCell ref="F3:F4"/>
    <mergeCell ref="G3:J3"/>
  </mergeCells>
  <printOptions horizontalCentered="1"/>
  <pageMargins left="0.78" right="0.31496062992125984" top="0.54"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Cuc Thong Ke Binh Dinh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CHUONG TT-CG</dc:creator>
  <cp:keywords/>
  <dc:description/>
  <cp:lastModifiedBy>Administrator</cp:lastModifiedBy>
  <cp:lastPrinted>2023-09-20T03:16:18Z</cp:lastPrinted>
  <dcterms:created xsi:type="dcterms:W3CDTF">2001-11-29T09:43:14Z</dcterms:created>
  <dcterms:modified xsi:type="dcterms:W3CDTF">2023-09-22T04:04:50Z</dcterms:modified>
  <cp:category/>
  <cp:version/>
  <cp:contentType/>
  <cp:contentStatus/>
</cp:coreProperties>
</file>